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CONTROL DE GESTION\PÚBLICO\RECAUDACIÓN DE PEAJES\"/>
    </mc:Choice>
  </mc:AlternateContent>
  <xr:revisionPtr revIDLastSave="0" documentId="13_ncr:1_{8834A4FA-C935-48D4-A3F2-48E2EF75C7C9}" xr6:coauthVersionLast="47" xr6:coauthVersionMax="47" xr10:uidLastSave="{00000000-0000-0000-0000-000000000000}"/>
  <bookViews>
    <workbookView xWindow="-120" yWindow="-120" windowWidth="29040" windowHeight="15720" xr2:uid="{FE9A2B5B-27AD-4CB7-97FE-6EE9B3F4E339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6" i="1" l="1"/>
  <c r="T166" i="1"/>
  <c r="T151" i="1"/>
  <c r="S106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09" i="1"/>
  <c r="Q18" i="1"/>
  <c r="R18" i="1"/>
  <c r="Q33" i="1"/>
  <c r="R33" i="1"/>
  <c r="Q48" i="1"/>
  <c r="R48" i="1"/>
  <c r="Q63" i="1"/>
  <c r="R63" i="1"/>
  <c r="Q78" i="1"/>
  <c r="R78" i="1"/>
  <c r="Q93" i="1"/>
  <c r="R93" i="1"/>
  <c r="Q123" i="1"/>
  <c r="R123" i="1"/>
  <c r="Q138" i="1"/>
  <c r="R138" i="1"/>
  <c r="Q153" i="1"/>
  <c r="R153" i="1"/>
  <c r="Q168" i="1"/>
  <c r="R168" i="1"/>
  <c r="Q183" i="1"/>
  <c r="R183" i="1"/>
  <c r="T181" i="1"/>
  <c r="S181" i="1"/>
  <c r="T180" i="1"/>
  <c r="S180" i="1"/>
  <c r="T179" i="1"/>
  <c r="S179" i="1"/>
  <c r="T178" i="1"/>
  <c r="S178" i="1"/>
  <c r="T177" i="1"/>
  <c r="S177" i="1"/>
  <c r="T176" i="1"/>
  <c r="S176" i="1"/>
  <c r="T175" i="1"/>
  <c r="S175" i="1"/>
  <c r="T174" i="1"/>
  <c r="S174" i="1"/>
  <c r="T173" i="1"/>
  <c r="S173" i="1"/>
  <c r="T172" i="1"/>
  <c r="S172" i="1"/>
  <c r="T171" i="1"/>
  <c r="S171" i="1"/>
  <c r="T170" i="1"/>
  <c r="S170" i="1"/>
  <c r="T169" i="1"/>
  <c r="S169" i="1"/>
  <c r="S166" i="1"/>
  <c r="T165" i="1"/>
  <c r="S165" i="1"/>
  <c r="T164" i="1"/>
  <c r="S164" i="1"/>
  <c r="T163" i="1"/>
  <c r="S163" i="1"/>
  <c r="T162" i="1"/>
  <c r="S162" i="1"/>
  <c r="T161" i="1"/>
  <c r="S161" i="1"/>
  <c r="T160" i="1"/>
  <c r="S160" i="1"/>
  <c r="T159" i="1"/>
  <c r="S159" i="1"/>
  <c r="T158" i="1"/>
  <c r="S158" i="1"/>
  <c r="T157" i="1"/>
  <c r="S157" i="1"/>
  <c r="T156" i="1"/>
  <c r="S156" i="1"/>
  <c r="T155" i="1"/>
  <c r="S155" i="1"/>
  <c r="T154" i="1"/>
  <c r="S154" i="1"/>
  <c r="S151" i="1"/>
  <c r="T150" i="1"/>
  <c r="S150" i="1"/>
  <c r="T149" i="1"/>
  <c r="S149" i="1"/>
  <c r="T148" i="1"/>
  <c r="S148" i="1"/>
  <c r="T147" i="1"/>
  <c r="S147" i="1"/>
  <c r="T146" i="1"/>
  <c r="S146" i="1"/>
  <c r="T145" i="1"/>
  <c r="S145" i="1"/>
  <c r="T144" i="1"/>
  <c r="S144" i="1"/>
  <c r="T143" i="1"/>
  <c r="S143" i="1"/>
  <c r="T142" i="1"/>
  <c r="S142" i="1"/>
  <c r="T141" i="1"/>
  <c r="S141" i="1"/>
  <c r="T140" i="1"/>
  <c r="S140" i="1"/>
  <c r="T139" i="1"/>
  <c r="S139" i="1"/>
  <c r="T136" i="1"/>
  <c r="S136" i="1"/>
  <c r="T135" i="1"/>
  <c r="S135" i="1"/>
  <c r="T134" i="1"/>
  <c r="S134" i="1"/>
  <c r="T133" i="1"/>
  <c r="S133" i="1"/>
  <c r="T132" i="1"/>
  <c r="S132" i="1"/>
  <c r="T131" i="1"/>
  <c r="S131" i="1"/>
  <c r="T130" i="1"/>
  <c r="S130" i="1"/>
  <c r="T129" i="1"/>
  <c r="S129" i="1"/>
  <c r="T128" i="1"/>
  <c r="S128" i="1"/>
  <c r="T127" i="1"/>
  <c r="S127" i="1"/>
  <c r="T126" i="1"/>
  <c r="S126" i="1"/>
  <c r="T125" i="1"/>
  <c r="S125" i="1"/>
  <c r="T124" i="1"/>
  <c r="S124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T105" i="1"/>
  <c r="S105" i="1"/>
  <c r="T104" i="1"/>
  <c r="S104" i="1"/>
  <c r="T103" i="1"/>
  <c r="S103" i="1"/>
  <c r="T102" i="1"/>
  <c r="S102" i="1"/>
  <c r="T101" i="1"/>
  <c r="S101" i="1"/>
  <c r="T100" i="1"/>
  <c r="S100" i="1"/>
  <c r="T99" i="1"/>
  <c r="S99" i="1"/>
  <c r="T98" i="1"/>
  <c r="S98" i="1"/>
  <c r="T97" i="1"/>
  <c r="S97" i="1"/>
  <c r="T96" i="1"/>
  <c r="S96" i="1"/>
  <c r="T95" i="1"/>
  <c r="S95" i="1"/>
  <c r="T94" i="1"/>
  <c r="S94" i="1"/>
  <c r="T91" i="1"/>
  <c r="S91" i="1"/>
  <c r="T90" i="1"/>
  <c r="S90" i="1"/>
  <c r="T89" i="1"/>
  <c r="S89" i="1"/>
  <c r="T88" i="1"/>
  <c r="S88" i="1"/>
  <c r="T87" i="1"/>
  <c r="S87" i="1"/>
  <c r="T86" i="1"/>
  <c r="S86" i="1"/>
  <c r="T85" i="1"/>
  <c r="S85" i="1"/>
  <c r="T84" i="1"/>
  <c r="S84" i="1"/>
  <c r="T83" i="1"/>
  <c r="S83" i="1"/>
  <c r="T82" i="1"/>
  <c r="S82" i="1"/>
  <c r="T81" i="1"/>
  <c r="S81" i="1"/>
  <c r="T80" i="1"/>
  <c r="S80" i="1"/>
  <c r="T79" i="1"/>
  <c r="S79" i="1"/>
  <c r="T76" i="1"/>
  <c r="S76" i="1"/>
  <c r="T75" i="1"/>
  <c r="S75" i="1"/>
  <c r="T74" i="1"/>
  <c r="S74" i="1"/>
  <c r="T73" i="1"/>
  <c r="S73" i="1"/>
  <c r="T72" i="1"/>
  <c r="S72" i="1"/>
  <c r="T71" i="1"/>
  <c r="S71" i="1"/>
  <c r="T70" i="1"/>
  <c r="S70" i="1"/>
  <c r="T69" i="1"/>
  <c r="S69" i="1"/>
  <c r="T68" i="1"/>
  <c r="S68" i="1"/>
  <c r="T67" i="1"/>
  <c r="S67" i="1"/>
  <c r="T66" i="1"/>
  <c r="S66" i="1"/>
  <c r="T65" i="1"/>
  <c r="S65" i="1"/>
  <c r="T64" i="1"/>
  <c r="S64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5" i="1"/>
  <c r="T6" i="1"/>
  <c r="T7" i="1"/>
  <c r="T8" i="1"/>
  <c r="T9" i="1"/>
  <c r="T10" i="1"/>
  <c r="T11" i="1"/>
  <c r="T12" i="1"/>
  <c r="T13" i="1"/>
  <c r="T14" i="1"/>
  <c r="T15" i="1"/>
  <c r="T16" i="1"/>
  <c r="T4" i="1"/>
  <c r="S5" i="1"/>
  <c r="S6" i="1"/>
  <c r="S7" i="1"/>
  <c r="S8" i="1"/>
  <c r="S9" i="1"/>
  <c r="S10" i="1"/>
  <c r="S11" i="1"/>
  <c r="S12" i="1"/>
  <c r="S13" i="1"/>
  <c r="S14" i="1"/>
  <c r="S15" i="1"/>
  <c r="S16" i="1"/>
  <c r="S4" i="1"/>
  <c r="Q108" i="1"/>
  <c r="R108" i="1"/>
  <c r="Q185" i="1" l="1"/>
  <c r="R185" i="1"/>
  <c r="S183" i="1" l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S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S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S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S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S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S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S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S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S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S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S18" i="1"/>
  <c r="C18" i="1"/>
  <c r="J185" i="1" l="1"/>
  <c r="C185" i="1"/>
  <c r="K185" i="1"/>
  <c r="E185" i="1"/>
  <c r="M185" i="1"/>
  <c r="F185" i="1"/>
  <c r="N185" i="1"/>
  <c r="G185" i="1"/>
  <c r="O185" i="1"/>
  <c r="H185" i="1"/>
  <c r="P185" i="1"/>
  <c r="L185" i="1"/>
  <c r="I185" i="1"/>
  <c r="S185" i="1"/>
  <c r="W153" i="1"/>
  <c r="W108" i="1"/>
  <c r="W63" i="1"/>
  <c r="W18" i="1"/>
  <c r="W185" i="1" l="1"/>
  <c r="U181" i="1" l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V185" i="1" l="1"/>
  <c r="U182" i="1" l="1"/>
  <c r="U167" i="1"/>
  <c r="U152" i="1"/>
  <c r="U137" i="1"/>
  <c r="U122" i="1"/>
  <c r="U107" i="1"/>
  <c r="U92" i="1"/>
  <c r="U77" i="1"/>
  <c r="U62" i="1" l="1"/>
  <c r="U63" i="1" s="1"/>
  <c r="U47" i="1"/>
  <c r="U48" i="1" s="1"/>
  <c r="U32" i="1"/>
  <c r="U33" i="1" s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D185" i="1" l="1"/>
  <c r="T63" i="1"/>
  <c r="T48" i="1"/>
  <c r="T18" i="1"/>
  <c r="U4" i="1"/>
  <c r="U18" i="1" s="1"/>
  <c r="T33" i="1"/>
  <c r="X33" i="1" l="1"/>
  <c r="X48" i="1"/>
  <c r="X18" i="1"/>
  <c r="X63" i="1"/>
  <c r="T78" i="1" l="1"/>
  <c r="U78" i="1"/>
  <c r="U93" i="1"/>
  <c r="T93" i="1"/>
  <c r="X78" i="1" l="1"/>
  <c r="X93" i="1"/>
  <c r="T108" i="1"/>
  <c r="U108" i="1"/>
  <c r="X108" i="1" s="1"/>
  <c r="T123" i="1"/>
  <c r="U123" i="1"/>
  <c r="X123" i="1" l="1"/>
  <c r="T138" i="1"/>
  <c r="U138" i="1"/>
  <c r="X138" i="1" s="1"/>
  <c r="T153" i="1"/>
  <c r="U153" i="1"/>
  <c r="X153" i="1" l="1"/>
  <c r="T168" i="1"/>
  <c r="U168" i="1"/>
  <c r="T183" i="1"/>
  <c r="U183" i="1"/>
  <c r="X168" i="1" l="1"/>
  <c r="U185" i="1"/>
  <c r="T185" i="1"/>
  <c r="X183" i="1"/>
  <c r="X18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<sst xmlns="http://schemas.openxmlformats.org/spreadsheetml/2006/main" count="205" uniqueCount="57">
  <si>
    <t>ESTACION DE PEAJE</t>
  </si>
  <si>
    <t>Monto Cat. 1</t>
  </si>
  <si>
    <t>Monto Cat. 2</t>
  </si>
  <si>
    <t>Monto Cat. 3</t>
  </si>
  <si>
    <t>Monto Cat. 4</t>
  </si>
  <si>
    <t>Monto Cat. 5</t>
  </si>
  <si>
    <t>Monto Cat. 6</t>
  </si>
  <si>
    <t>Monto Cat. 7</t>
  </si>
  <si>
    <t>Monto Cat. 8</t>
  </si>
  <si>
    <t xml:space="preserve">Monto Total </t>
  </si>
  <si>
    <t>Monto Total SIN IVA</t>
  </si>
  <si>
    <t>Cebollatí</t>
  </si>
  <si>
    <t>Centenario</t>
  </si>
  <si>
    <t>Cufré</t>
  </si>
  <si>
    <t>Garzón</t>
  </si>
  <si>
    <t>La Barra</t>
  </si>
  <si>
    <t>Manuel Díaz</t>
  </si>
  <si>
    <t>Mercedes</t>
  </si>
  <si>
    <t>Pando</t>
  </si>
  <si>
    <t>Paso del Puerto</t>
  </si>
  <si>
    <t>Queguay</t>
  </si>
  <si>
    <t>Ruta 9</t>
  </si>
  <si>
    <t>Santa Lucía</t>
  </si>
  <si>
    <t>Solís</t>
  </si>
  <si>
    <t>ABONADOS</t>
  </si>
  <si>
    <t>Cebollati</t>
  </si>
  <si>
    <t>Cufre</t>
  </si>
  <si>
    <t>Garzon</t>
  </si>
  <si>
    <t>Manuel Diaz</t>
  </si>
  <si>
    <t>Santa Lucia</t>
  </si>
  <si>
    <t>Solis</t>
  </si>
  <si>
    <t>Facturación SUCIVE SIN IVA</t>
  </si>
  <si>
    <t>Cobranza SUCIVE SIN IVA</t>
  </si>
  <si>
    <t>TOTAL RECAUDADO</t>
  </si>
  <si>
    <t>RECAUDACIÓN DE PEAJES 2023
Consideraciones:
* tránsitos valorados a la tarifa original del momento del tránsito, no incluye ajustes por paso de tarifa común a tarifa telepeaje.
*refleja los tránsitos facturados, no lo efectivamente cobrado.</t>
  </si>
  <si>
    <t>TOTAL ENERO 2023</t>
  </si>
  <si>
    <t>TOTAL FEBRERO 2023</t>
  </si>
  <si>
    <t>TOTAL MARZO 2023</t>
  </si>
  <si>
    <t>TOTAL ABRIL 2023</t>
  </si>
  <si>
    <t>TOTAL MAYO 2023</t>
  </si>
  <si>
    <t>Total JUNIO 2023</t>
  </si>
  <si>
    <t>Total JULIO 2023</t>
  </si>
  <si>
    <t>Total AGOSTO 2023</t>
  </si>
  <si>
    <t>Total SETIEMBRE 2023</t>
  </si>
  <si>
    <t>Total OCTUBRE 2023</t>
  </si>
  <si>
    <t>Total NOVIEMBRE 2023</t>
  </si>
  <si>
    <t>Total DICIEMBRE 2023</t>
  </si>
  <si>
    <t>TOTAL 2023</t>
  </si>
  <si>
    <t>Cantidad Cat.1</t>
  </si>
  <si>
    <t>Cantidad Cat. 2</t>
  </si>
  <si>
    <t>Cantidad Cat. 3</t>
  </si>
  <si>
    <t>Cantidad Cat. 4</t>
  </si>
  <si>
    <t>Cantidad Cat. 5</t>
  </si>
  <si>
    <t>Cantidad Cat. 6</t>
  </si>
  <si>
    <t>Cantidad Cat. 7</t>
  </si>
  <si>
    <t>Cantidad Cat. 8</t>
  </si>
  <si>
    <t>Cantidad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</si>
</sst>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.00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color theme="4" tint="-0.499984740745262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/>
    <xf numFmtId="3" fontId="1" fillId="0" borderId="0" xfId="0" applyNumberFormat="1" applyFont="1" applyAlignment="1">
      <alignment horizontal="center"/>
    </xf>
    <xf numFmtId="0" fontId="2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0" fontId="3" fillId="0" borderId="0" xfId="0" applyFont="1"/>
    <xf numFmtId="0" fontId="2" fillId="0" borderId="0" xfId="1" applyFont="1" applyAlignment="1">
      <alignment vertical="center" wrapText="1"/>
    </xf>
    <xf numFmtId="3" fontId="2" fillId="0" borderId="0" xfId="1" applyNumberFormat="1" applyFont="1" applyAlignment="1">
      <alignment horizontal="center" vertical="center" wrapText="1"/>
    </xf>
    <xf numFmtId="43" fontId="0" fillId="0" borderId="0" xfId="2" applyFont="1"/>
    <xf numFmtId="43" fontId="0" fillId="0" borderId="0" xfId="0" applyNumberFormat="1"/>
    <xf numFmtId="9" fontId="0" fillId="0" borderId="0" xfId="3" applyFont="1"/>
    <xf numFmtId="3" fontId="0" fillId="0" borderId="0" xfId="0" applyNumberFormat="1"/>
    <xf numFmtId="165" fontId="0" fillId="0" borderId="0" xfId="3" applyNumberFormat="1" applyFon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0" xfId="0" applyFill="1"/>
    <xf numFmtId="0" fontId="0" fillId="4" borderId="5" xfId="0" applyFill="1" applyBorder="1"/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16" fontId="3" fillId="0" borderId="0" xfId="0" applyNumberFormat="1" applyFont="1"/>
    <xf numFmtId="17" fontId="0" fillId="0" borderId="0" xfId="0" applyNumberFormat="1"/>
    <xf numFmtId="0" fontId="4" fillId="0" borderId="0" xfId="1" applyFont="1" applyAlignment="1">
      <alignment horizontal="left" vertical="center" wrapText="1"/>
    </xf>
    <xf numFmtId="3" fontId="6" fillId="0" borderId="0" xfId="0" applyNumberFormat="1" applyFont="1"/>
  </cellXfs>
  <cellStyles count="4">
    <cellStyle name="Millares" xfId="2" builtinId="3"/>
    <cellStyle name="Normal" xfId="0" builtinId="0"/>
    <cellStyle name="Normal 2" xfId="1" xr:uid="{BC863B54-3483-47E9-A0DF-453A1853C07F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5C94F-1FA2-4033-853E-8ED85CC4632E}">
  <dimension ref="A1:AB193"/>
  <sheetViews>
    <sheetView showGridLines="0" tabSelected="1" topLeftCell="K154" zoomScale="84" zoomScaleNormal="84" workbookViewId="0">
      <selection activeCell="AA178" sqref="AA178"/>
    </sheetView>
  </sheetViews>
  <sheetFormatPr baseColWidth="10" defaultRowHeight="15" x14ac:dyDescent="0.25"/>
  <cols>
    <col min="1" max="1" width="29.140625" customWidth="1"/>
    <col min="2" max="3" width="23.28515625" customWidth="1"/>
    <col min="4" max="5" width="21.28515625" style="1" customWidth="1"/>
    <col min="6" max="19" width="20.42578125" style="1" customWidth="1"/>
    <col min="20" max="20" width="16.42578125" style="2" customWidth="1"/>
    <col min="21" max="21" width="16.5703125" customWidth="1"/>
    <col min="22" max="22" width="12.7109375" customWidth="1"/>
    <col min="23" max="23" width="14.5703125" customWidth="1"/>
    <col min="24" max="24" width="16.42578125" customWidth="1"/>
    <col min="28" max="28" width="21" customWidth="1"/>
  </cols>
  <sheetData>
    <row r="1" spans="1:26" ht="112.5" customHeight="1" x14ac:dyDescent="0.25">
      <c r="A1" t="e" vm="1">
        <v>#VALUE!</v>
      </c>
      <c r="B1" s="30" t="s">
        <v>34</v>
      </c>
      <c r="C1" s="30"/>
      <c r="D1" s="30"/>
      <c r="E1" s="27"/>
    </row>
    <row r="2" spans="1:26" ht="21.75" customHeight="1" thickBo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6" s="8" customFormat="1" ht="57.75" customHeight="1" thickTop="1" x14ac:dyDescent="0.25">
      <c r="B3" s="6" t="s">
        <v>0</v>
      </c>
      <c r="C3" s="6" t="s">
        <v>48</v>
      </c>
      <c r="D3" s="6" t="s">
        <v>1</v>
      </c>
      <c r="E3" s="6" t="s">
        <v>49</v>
      </c>
      <c r="F3" s="6" t="s">
        <v>2</v>
      </c>
      <c r="G3" s="6" t="s">
        <v>50</v>
      </c>
      <c r="H3" s="6" t="s">
        <v>3</v>
      </c>
      <c r="I3" s="6" t="s">
        <v>51</v>
      </c>
      <c r="J3" s="6" t="s">
        <v>4</v>
      </c>
      <c r="K3" s="6" t="s">
        <v>52</v>
      </c>
      <c r="L3" s="6" t="s">
        <v>5</v>
      </c>
      <c r="M3" s="6" t="s">
        <v>53</v>
      </c>
      <c r="N3" s="6" t="s">
        <v>6</v>
      </c>
      <c r="O3" s="6" t="s">
        <v>54</v>
      </c>
      <c r="P3" s="6" t="s">
        <v>7</v>
      </c>
      <c r="Q3" s="6" t="s">
        <v>55</v>
      </c>
      <c r="R3" s="6" t="s">
        <v>8</v>
      </c>
      <c r="S3" s="6" t="s">
        <v>56</v>
      </c>
      <c r="T3" s="6" t="s">
        <v>9</v>
      </c>
      <c r="U3" s="6" t="s">
        <v>10</v>
      </c>
      <c r="V3" s="16" t="s">
        <v>31</v>
      </c>
      <c r="W3" s="17" t="s">
        <v>32</v>
      </c>
      <c r="X3" s="18" t="s">
        <v>33</v>
      </c>
      <c r="Z3"/>
    </row>
    <row r="4" spans="1:26" x14ac:dyDescent="0.25">
      <c r="B4" s="3" t="s">
        <v>11</v>
      </c>
      <c r="C4" s="1">
        <v>49037</v>
      </c>
      <c r="D4" s="1">
        <v>6591201.8999999976</v>
      </c>
      <c r="E4" s="1">
        <v>153</v>
      </c>
      <c r="F4" s="1">
        <v>19003.100000000002</v>
      </c>
      <c r="G4" s="1">
        <v>1414</v>
      </c>
      <c r="H4" s="1">
        <v>270376.8</v>
      </c>
      <c r="I4" s="1">
        <v>1825</v>
      </c>
      <c r="J4" s="1">
        <v>327384.65000000002</v>
      </c>
      <c r="K4" s="1">
        <v>647</v>
      </c>
      <c r="L4" s="1">
        <v>122200.80000000002</v>
      </c>
      <c r="M4" s="1">
        <v>237</v>
      </c>
      <c r="N4" s="1">
        <v>52104.9</v>
      </c>
      <c r="O4" s="1">
        <v>11188</v>
      </c>
      <c r="P4" s="1">
        <v>4090492.4000000013</v>
      </c>
      <c r="S4" s="1">
        <f>+C4+E4+G4+I4+K4+M4+O4+Q4</f>
        <v>64501</v>
      </c>
      <c r="T4" s="4">
        <f>+D4+F4+H4+J4+L4+N4+P4+R4</f>
        <v>11472764.549999999</v>
      </c>
      <c r="U4" s="4">
        <f>+T4/1.22</f>
        <v>9403905.3688524589</v>
      </c>
      <c r="V4" s="19"/>
      <c r="W4" s="20"/>
      <c r="X4" s="21"/>
    </row>
    <row r="5" spans="1:26" x14ac:dyDescent="0.25">
      <c r="B5" s="3" t="s">
        <v>12</v>
      </c>
      <c r="C5" s="1">
        <v>82261</v>
      </c>
      <c r="D5" s="1">
        <v>10535365.200000001</v>
      </c>
      <c r="E5" s="1">
        <v>2258</v>
      </c>
      <c r="F5" s="1">
        <v>140949.79999999999</v>
      </c>
      <c r="G5" s="1">
        <v>2611</v>
      </c>
      <c r="H5" s="1">
        <v>493722.30000000005</v>
      </c>
      <c r="I5" s="1">
        <v>6373</v>
      </c>
      <c r="J5" s="1">
        <v>691741.6</v>
      </c>
      <c r="K5" s="1">
        <v>1288</v>
      </c>
      <c r="L5" s="1">
        <v>238306.40000000005</v>
      </c>
      <c r="M5" s="1">
        <v>244</v>
      </c>
      <c r="N5" s="1">
        <v>55210.999999999993</v>
      </c>
      <c r="O5" s="1">
        <v>20248</v>
      </c>
      <c r="P5" s="1">
        <v>7354473.1000000006</v>
      </c>
      <c r="S5" s="1">
        <f t="shared" ref="S5:S16" si="0">+C5+E5+G5+I5+K5+M5+O5+Q5</f>
        <v>115283</v>
      </c>
      <c r="T5" s="4">
        <f t="shared" ref="T5:T16" si="1">+D5+F5+H5+J5+L5+N5+P5+R5</f>
        <v>19509769.400000002</v>
      </c>
      <c r="U5" s="4">
        <f t="shared" ref="U5:U16" si="2">+T5/1.22</f>
        <v>15991614.262295084</v>
      </c>
      <c r="V5" s="19"/>
      <c r="W5" s="20"/>
      <c r="X5" s="21"/>
    </row>
    <row r="6" spans="1:26" x14ac:dyDescent="0.25">
      <c r="B6" s="3" t="s">
        <v>13</v>
      </c>
      <c r="C6" s="1">
        <v>171770</v>
      </c>
      <c r="D6" s="1">
        <v>22300572.300000023</v>
      </c>
      <c r="E6" s="1">
        <v>768</v>
      </c>
      <c r="F6" s="1">
        <v>92576.10000000002</v>
      </c>
      <c r="G6" s="1">
        <v>4846</v>
      </c>
      <c r="H6" s="1">
        <v>884183.89999999991</v>
      </c>
      <c r="I6" s="1">
        <v>6476</v>
      </c>
      <c r="J6" s="1">
        <v>1139245.7999999996</v>
      </c>
      <c r="K6" s="1">
        <v>2484</v>
      </c>
      <c r="L6" s="1">
        <v>427680.50000000006</v>
      </c>
      <c r="M6" s="1">
        <v>437</v>
      </c>
      <c r="N6" s="1">
        <v>89677.099999999991</v>
      </c>
      <c r="O6" s="1">
        <v>13012</v>
      </c>
      <c r="P6" s="1">
        <v>4594912.5999999996</v>
      </c>
      <c r="S6" s="1">
        <f t="shared" si="0"/>
        <v>199793</v>
      </c>
      <c r="T6" s="4">
        <f t="shared" si="1"/>
        <v>29528848.300000027</v>
      </c>
      <c r="U6" s="4">
        <f t="shared" si="2"/>
        <v>24203974.016393464</v>
      </c>
      <c r="V6" s="19"/>
      <c r="W6" s="20"/>
      <c r="X6" s="21"/>
    </row>
    <row r="7" spans="1:26" x14ac:dyDescent="0.25">
      <c r="B7" s="3" t="s">
        <v>14</v>
      </c>
      <c r="C7" s="1">
        <v>226166</v>
      </c>
      <c r="D7" s="1">
        <v>29667344.500000004</v>
      </c>
      <c r="E7" s="1">
        <v>321</v>
      </c>
      <c r="F7" s="1">
        <v>39546.549999999996</v>
      </c>
      <c r="G7" s="1">
        <v>3272</v>
      </c>
      <c r="H7" s="1">
        <v>632204.40000000026</v>
      </c>
      <c r="I7" s="1">
        <v>4322</v>
      </c>
      <c r="J7" s="1">
        <v>747270.14999999979</v>
      </c>
      <c r="K7" s="1">
        <v>1182</v>
      </c>
      <c r="L7" s="1">
        <v>223778.80000000005</v>
      </c>
      <c r="M7" s="1">
        <v>140</v>
      </c>
      <c r="N7" s="1">
        <v>30127.800000000003</v>
      </c>
      <c r="O7" s="1">
        <v>6881</v>
      </c>
      <c r="P7" s="1">
        <v>2541785.3000000003</v>
      </c>
      <c r="S7" s="1">
        <f t="shared" si="0"/>
        <v>242284</v>
      </c>
      <c r="T7" s="4">
        <f t="shared" si="1"/>
        <v>33882057.5</v>
      </c>
      <c r="U7" s="4">
        <f t="shared" si="2"/>
        <v>27772178.278688524</v>
      </c>
      <c r="V7" s="19"/>
      <c r="W7" s="20"/>
      <c r="X7" s="21"/>
    </row>
    <row r="8" spans="1:26" x14ac:dyDescent="0.25">
      <c r="B8" s="3" t="s">
        <v>15</v>
      </c>
      <c r="C8" s="1">
        <v>354078</v>
      </c>
      <c r="D8" s="1">
        <v>46368516.500000015</v>
      </c>
      <c r="E8" s="1">
        <v>2510</v>
      </c>
      <c r="F8" s="1">
        <v>294014.64999999985</v>
      </c>
      <c r="G8" s="1">
        <v>13313</v>
      </c>
      <c r="H8" s="1">
        <v>2555835.6999999988</v>
      </c>
      <c r="I8" s="1">
        <v>20548</v>
      </c>
      <c r="J8" s="1">
        <v>2560847.6500000008</v>
      </c>
      <c r="K8" s="1">
        <v>5668</v>
      </c>
      <c r="L8" s="1">
        <v>1033407.2</v>
      </c>
      <c r="M8" s="1">
        <v>814</v>
      </c>
      <c r="N8" s="1">
        <v>173739.69999999995</v>
      </c>
      <c r="O8" s="1">
        <v>30315</v>
      </c>
      <c r="P8" s="1">
        <v>10848050.900000002</v>
      </c>
      <c r="S8" s="1">
        <f t="shared" si="0"/>
        <v>427246</v>
      </c>
      <c r="T8" s="4">
        <f t="shared" si="1"/>
        <v>63834412.300000012</v>
      </c>
      <c r="U8" s="4">
        <f t="shared" si="2"/>
        <v>52323288.770491816</v>
      </c>
      <c r="V8" s="19"/>
      <c r="W8" s="20"/>
      <c r="X8" s="21"/>
    </row>
    <row r="9" spans="1:26" x14ac:dyDescent="0.25">
      <c r="B9" s="3" t="s">
        <v>16</v>
      </c>
      <c r="C9" s="1">
        <v>76626</v>
      </c>
      <c r="D9" s="1">
        <v>10185397.399999999</v>
      </c>
      <c r="E9" s="1">
        <v>307</v>
      </c>
      <c r="F9" s="1">
        <v>38862.499999999993</v>
      </c>
      <c r="G9" s="1">
        <v>1351</v>
      </c>
      <c r="H9" s="1">
        <v>263455.19999999995</v>
      </c>
      <c r="I9" s="1">
        <v>2297</v>
      </c>
      <c r="J9" s="1">
        <v>406136.7</v>
      </c>
      <c r="K9" s="1">
        <v>949</v>
      </c>
      <c r="L9" s="1">
        <v>182825.19999999998</v>
      </c>
      <c r="M9" s="1">
        <v>264</v>
      </c>
      <c r="N9" s="1">
        <v>61734.799999999996</v>
      </c>
      <c r="O9" s="1">
        <v>15394</v>
      </c>
      <c r="P9" s="1">
        <v>5690575.6000000006</v>
      </c>
      <c r="S9" s="1">
        <f t="shared" si="0"/>
        <v>97188</v>
      </c>
      <c r="T9" s="4">
        <f t="shared" si="1"/>
        <v>16828987.399999999</v>
      </c>
      <c r="U9" s="4">
        <f t="shared" si="2"/>
        <v>13794251.967213115</v>
      </c>
      <c r="V9" s="19"/>
      <c r="W9" s="20"/>
      <c r="X9" s="21"/>
    </row>
    <row r="10" spans="1:26" x14ac:dyDescent="0.25">
      <c r="B10" s="3" t="s">
        <v>17</v>
      </c>
      <c r="C10" s="1">
        <v>124634</v>
      </c>
      <c r="D10" s="1">
        <v>15768819.899999989</v>
      </c>
      <c r="E10" s="1">
        <v>824</v>
      </c>
      <c r="F10" s="1">
        <v>90788.4</v>
      </c>
      <c r="G10" s="1">
        <v>3111</v>
      </c>
      <c r="H10" s="1">
        <v>555924.4</v>
      </c>
      <c r="I10" s="1">
        <v>2621</v>
      </c>
      <c r="J10" s="1">
        <v>468524.8000000001</v>
      </c>
      <c r="K10" s="1">
        <v>1398</v>
      </c>
      <c r="L10" s="1">
        <v>200548.7</v>
      </c>
      <c r="M10" s="1">
        <v>238</v>
      </c>
      <c r="N10" s="1">
        <v>50007.500000000015</v>
      </c>
      <c r="O10" s="1">
        <v>26257</v>
      </c>
      <c r="P10" s="1">
        <v>8220923.5999999959</v>
      </c>
      <c r="S10" s="1">
        <f t="shared" si="0"/>
        <v>159083</v>
      </c>
      <c r="T10" s="4">
        <f t="shared" si="1"/>
        <v>25355537.299999982</v>
      </c>
      <c r="U10" s="4">
        <f t="shared" si="2"/>
        <v>20783227.295081954</v>
      </c>
      <c r="V10" s="19"/>
      <c r="W10" s="20"/>
      <c r="X10" s="21"/>
    </row>
    <row r="11" spans="1:26" x14ac:dyDescent="0.25">
      <c r="B11" s="3" t="s">
        <v>18</v>
      </c>
      <c r="C11" s="1">
        <v>1165777</v>
      </c>
      <c r="D11" s="1">
        <v>141901546.94</v>
      </c>
      <c r="E11" s="1">
        <v>2601</v>
      </c>
      <c r="F11" s="1">
        <v>305047.70000000007</v>
      </c>
      <c r="G11" s="1">
        <v>18227</v>
      </c>
      <c r="H11" s="1">
        <v>3360365.0099999984</v>
      </c>
      <c r="I11" s="1">
        <v>34658</v>
      </c>
      <c r="J11" s="1">
        <v>4720939.8999999985</v>
      </c>
      <c r="K11" s="1">
        <v>3595</v>
      </c>
      <c r="L11" s="1">
        <v>632071.09999999986</v>
      </c>
      <c r="M11" s="1">
        <v>483</v>
      </c>
      <c r="N11" s="1">
        <v>97048.999999999985</v>
      </c>
      <c r="O11" s="1">
        <v>1668</v>
      </c>
      <c r="P11" s="1">
        <v>566597.68999999994</v>
      </c>
      <c r="S11" s="1">
        <f t="shared" si="0"/>
        <v>1227009</v>
      </c>
      <c r="T11" s="4">
        <f t="shared" si="1"/>
        <v>151583617.33999997</v>
      </c>
      <c r="U11" s="4">
        <f t="shared" si="2"/>
        <v>124248866.67213114</v>
      </c>
      <c r="V11" s="19"/>
      <c r="W11" s="20"/>
      <c r="X11" s="21"/>
    </row>
    <row r="12" spans="1:26" x14ac:dyDescent="0.25">
      <c r="B12" s="3" t="s">
        <v>19</v>
      </c>
      <c r="C12" s="1">
        <v>63044</v>
      </c>
      <c r="D12" s="1">
        <v>8358560.0999999996</v>
      </c>
      <c r="E12" s="1">
        <v>236</v>
      </c>
      <c r="F12" s="1">
        <v>29654.9</v>
      </c>
      <c r="G12" s="1">
        <v>1794</v>
      </c>
      <c r="H12" s="1">
        <v>342330.89999999997</v>
      </c>
      <c r="I12" s="1">
        <v>2162</v>
      </c>
      <c r="J12" s="1">
        <v>374233.44999999995</v>
      </c>
      <c r="K12" s="1">
        <v>735</v>
      </c>
      <c r="L12" s="1">
        <v>138027.6</v>
      </c>
      <c r="M12" s="1">
        <v>209</v>
      </c>
      <c r="N12" s="1">
        <v>44110.100000000006</v>
      </c>
      <c r="O12" s="1">
        <v>11050</v>
      </c>
      <c r="P12" s="1">
        <v>4115121.5000000009</v>
      </c>
      <c r="S12" s="1">
        <f t="shared" si="0"/>
        <v>79230</v>
      </c>
      <c r="T12" s="4">
        <f t="shared" si="1"/>
        <v>13402038.550000001</v>
      </c>
      <c r="U12" s="4">
        <f t="shared" si="2"/>
        <v>10985277.5</v>
      </c>
      <c r="V12" s="19"/>
      <c r="W12" s="20"/>
      <c r="X12" s="21"/>
    </row>
    <row r="13" spans="1:26" x14ac:dyDescent="0.25">
      <c r="B13" s="3" t="s">
        <v>20</v>
      </c>
      <c r="C13" s="1">
        <v>88109</v>
      </c>
      <c r="D13" s="1">
        <v>11809131.499999998</v>
      </c>
      <c r="E13" s="1">
        <v>226</v>
      </c>
      <c r="F13" s="1">
        <v>28760.999999999996</v>
      </c>
      <c r="G13" s="1">
        <v>2092</v>
      </c>
      <c r="H13" s="1">
        <v>416652.79999999993</v>
      </c>
      <c r="I13" s="1">
        <v>1593</v>
      </c>
      <c r="J13" s="1">
        <v>281778.85000000009</v>
      </c>
      <c r="K13" s="1">
        <v>858</v>
      </c>
      <c r="L13" s="1">
        <v>165006.60000000006</v>
      </c>
      <c r="M13" s="1">
        <v>369</v>
      </c>
      <c r="N13" s="1">
        <v>83343.300000000017</v>
      </c>
      <c r="O13" s="1">
        <v>15670</v>
      </c>
      <c r="P13" s="1">
        <v>5782809.3999999994</v>
      </c>
      <c r="S13" s="1">
        <f t="shared" si="0"/>
        <v>108917</v>
      </c>
      <c r="T13" s="4">
        <f t="shared" si="1"/>
        <v>18567483.449999999</v>
      </c>
      <c r="U13" s="4">
        <f t="shared" si="2"/>
        <v>15219248.729508197</v>
      </c>
      <c r="V13" s="19"/>
      <c r="W13" s="20"/>
      <c r="X13" s="21"/>
    </row>
    <row r="14" spans="1:26" x14ac:dyDescent="0.25">
      <c r="B14" s="3" t="s">
        <v>21</v>
      </c>
      <c r="C14" s="1">
        <v>146236</v>
      </c>
      <c r="D14" s="1">
        <v>19046500.399999999</v>
      </c>
      <c r="E14" s="1">
        <v>190</v>
      </c>
      <c r="F14" s="1">
        <v>24207.4</v>
      </c>
      <c r="G14" s="1">
        <v>3099</v>
      </c>
      <c r="H14" s="1">
        <v>579444.79999999993</v>
      </c>
      <c r="I14" s="1">
        <v>1349</v>
      </c>
      <c r="J14" s="1">
        <v>247551.20000000007</v>
      </c>
      <c r="K14" s="1">
        <v>1715</v>
      </c>
      <c r="L14" s="1">
        <v>315124.60000000021</v>
      </c>
      <c r="M14" s="1">
        <v>326</v>
      </c>
      <c r="N14" s="1">
        <v>71413.299999999988</v>
      </c>
      <c r="O14" s="1">
        <v>12636</v>
      </c>
      <c r="P14" s="1">
        <v>4652821.0999999987</v>
      </c>
      <c r="S14" s="1">
        <f t="shared" si="0"/>
        <v>165551</v>
      </c>
      <c r="T14" s="4">
        <f t="shared" si="1"/>
        <v>24937062.799999997</v>
      </c>
      <c r="U14" s="4">
        <f t="shared" si="2"/>
        <v>20440215.409836065</v>
      </c>
      <c r="V14" s="19"/>
      <c r="W14" s="20"/>
      <c r="X14" s="21"/>
    </row>
    <row r="15" spans="1:26" x14ac:dyDescent="0.25">
      <c r="B15" s="3" t="s">
        <v>22</v>
      </c>
      <c r="C15" s="1">
        <v>148959</v>
      </c>
      <c r="D15" s="1">
        <v>19392559.000000004</v>
      </c>
      <c r="E15" s="1">
        <v>933</v>
      </c>
      <c r="F15" s="1">
        <v>63347.799999999974</v>
      </c>
      <c r="G15" s="1">
        <v>4291</v>
      </c>
      <c r="H15" s="1">
        <v>814197.1</v>
      </c>
      <c r="I15" s="1">
        <v>2311</v>
      </c>
      <c r="J15" s="1">
        <v>300866.7</v>
      </c>
      <c r="K15" s="1">
        <v>1812</v>
      </c>
      <c r="L15" s="1">
        <v>326364.79999999999</v>
      </c>
      <c r="M15" s="1">
        <v>499</v>
      </c>
      <c r="N15" s="1">
        <v>103162.6</v>
      </c>
      <c r="O15" s="1">
        <v>16755</v>
      </c>
      <c r="P15" s="1">
        <v>5943593.1000000006</v>
      </c>
      <c r="S15" s="1">
        <f t="shared" si="0"/>
        <v>175560</v>
      </c>
      <c r="T15" s="4">
        <f t="shared" si="1"/>
        <v>26944091.100000009</v>
      </c>
      <c r="U15" s="4">
        <f t="shared" si="2"/>
        <v>22085320.573770501</v>
      </c>
      <c r="V15" s="19"/>
      <c r="W15" s="20"/>
      <c r="X15" s="21"/>
    </row>
    <row r="16" spans="1:26" x14ac:dyDescent="0.25">
      <c r="B16" s="3" t="s">
        <v>23</v>
      </c>
      <c r="C16" s="1">
        <v>776513</v>
      </c>
      <c r="D16" s="1">
        <v>100687449.10000002</v>
      </c>
      <c r="E16" s="1">
        <v>1814</v>
      </c>
      <c r="F16" s="1">
        <v>228608.05</v>
      </c>
      <c r="G16" s="1">
        <v>13333</v>
      </c>
      <c r="H16" s="1">
        <v>2544717.2999999998</v>
      </c>
      <c r="I16" s="1">
        <v>13608</v>
      </c>
      <c r="J16" s="1">
        <v>2355692.0999999996</v>
      </c>
      <c r="K16" s="1">
        <v>2948</v>
      </c>
      <c r="L16" s="1">
        <v>546598.40000000002</v>
      </c>
      <c r="M16" s="1">
        <v>685</v>
      </c>
      <c r="N16" s="1">
        <v>151552.69999999998</v>
      </c>
      <c r="O16" s="1">
        <v>1356</v>
      </c>
      <c r="P16" s="1">
        <v>483700.09999999992</v>
      </c>
      <c r="S16" s="1">
        <f t="shared" si="0"/>
        <v>810257</v>
      </c>
      <c r="T16" s="4">
        <f t="shared" si="1"/>
        <v>106998317.75000001</v>
      </c>
      <c r="U16" s="4">
        <f t="shared" si="2"/>
        <v>87703539.139344275</v>
      </c>
      <c r="V16" s="19"/>
      <c r="W16" s="20"/>
      <c r="X16" s="21"/>
    </row>
    <row r="17" spans="2:28" s="8" customFormat="1" x14ac:dyDescent="0.25">
      <c r="B17" s="5" t="s">
        <v>24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7">
        <v>849852.49</v>
      </c>
      <c r="U17" s="7">
        <f>+T17/1.22</f>
        <v>696600.40163934429</v>
      </c>
      <c r="V17" s="22"/>
      <c r="W17" s="7"/>
      <c r="X17" s="23"/>
      <c r="Z17"/>
    </row>
    <row r="18" spans="2:28" s="8" customFormat="1" ht="16.5" customHeight="1" x14ac:dyDescent="0.25">
      <c r="B18" s="5" t="s">
        <v>35</v>
      </c>
      <c r="C18" s="7">
        <f>+SUM(C4:C17)</f>
        <v>3473210</v>
      </c>
      <c r="D18" s="7">
        <f t="shared" ref="D18:S18" si="3">+SUM(D4:D17)</f>
        <v>442612964.74000001</v>
      </c>
      <c r="E18" s="7">
        <f t="shared" si="3"/>
        <v>13141</v>
      </c>
      <c r="F18" s="7">
        <f t="shared" si="3"/>
        <v>1395367.95</v>
      </c>
      <c r="G18" s="7">
        <f t="shared" si="3"/>
        <v>72754</v>
      </c>
      <c r="H18" s="7">
        <f t="shared" si="3"/>
        <v>13713410.609999999</v>
      </c>
      <c r="I18" s="7">
        <f t="shared" si="3"/>
        <v>100143</v>
      </c>
      <c r="J18" s="7">
        <f t="shared" si="3"/>
        <v>14622213.549999997</v>
      </c>
      <c r="K18" s="7">
        <f t="shared" si="3"/>
        <v>25279</v>
      </c>
      <c r="L18" s="7">
        <f t="shared" si="3"/>
        <v>4551940.7</v>
      </c>
      <c r="M18" s="7">
        <f t="shared" si="3"/>
        <v>4945</v>
      </c>
      <c r="N18" s="7">
        <f t="shared" si="3"/>
        <v>1063233.8</v>
      </c>
      <c r="O18" s="7">
        <f t="shared" si="3"/>
        <v>182430</v>
      </c>
      <c r="P18" s="7">
        <f t="shared" si="3"/>
        <v>64885856.390000001</v>
      </c>
      <c r="Q18" s="7">
        <f t="shared" ref="Q18" si="4">+SUM(Q4:Q17)</f>
        <v>0</v>
      </c>
      <c r="R18" s="7">
        <f t="shared" ref="R18" si="5">+SUM(R4:R17)</f>
        <v>0</v>
      </c>
      <c r="S18" s="7">
        <f t="shared" si="3"/>
        <v>3871902</v>
      </c>
      <c r="T18" s="7">
        <f>+SUM(T4:T17)</f>
        <v>543694840.23000014</v>
      </c>
      <c r="U18" s="7">
        <f>+SUM(U4:U17)</f>
        <v>445651508.38524598</v>
      </c>
      <c r="V18" s="22">
        <v>70127201.349999994</v>
      </c>
      <c r="W18" s="7">
        <f>54862621.31/1.22</f>
        <v>44969361.729508199</v>
      </c>
      <c r="X18" s="23">
        <f>+U18-V18+W18</f>
        <v>420493668.76475424</v>
      </c>
      <c r="Z18" s="14"/>
      <c r="AB18" s="31"/>
    </row>
    <row r="19" spans="2:28" x14ac:dyDescent="0.25">
      <c r="B19" s="3" t="s">
        <v>11</v>
      </c>
      <c r="C19" s="1">
        <v>44675</v>
      </c>
      <c r="D19" s="1">
        <v>5982261.1999999993</v>
      </c>
      <c r="E19" s="1">
        <v>188</v>
      </c>
      <c r="F19" s="1">
        <v>23460.2</v>
      </c>
      <c r="G19" s="1">
        <v>1500</v>
      </c>
      <c r="H19" s="1">
        <v>289154.79999999993</v>
      </c>
      <c r="I19" s="1">
        <v>1721</v>
      </c>
      <c r="J19" s="1">
        <v>304482.90000000002</v>
      </c>
      <c r="K19" s="1">
        <v>601</v>
      </c>
      <c r="L19" s="1">
        <v>112233.09999999999</v>
      </c>
      <c r="M19" s="1">
        <v>222</v>
      </c>
      <c r="N19" s="1">
        <v>48599.30000000001</v>
      </c>
      <c r="O19" s="1">
        <v>11070</v>
      </c>
      <c r="P19" s="1">
        <v>4071652.3000000007</v>
      </c>
      <c r="S19" s="1">
        <f>+C19+E19+G19+I19+K19+M19+O19+Q19</f>
        <v>59977</v>
      </c>
      <c r="T19" s="4">
        <f>+D19+F19+H19+J19+L19+N19+P19+R19</f>
        <v>10831843.800000001</v>
      </c>
      <c r="U19" s="4">
        <f>+T19/1.22</f>
        <v>8878560.4918032791</v>
      </c>
      <c r="V19" s="19"/>
      <c r="W19" s="20"/>
      <c r="X19" s="21"/>
    </row>
    <row r="20" spans="2:28" x14ac:dyDescent="0.25">
      <c r="B20" s="3" t="s">
        <v>12</v>
      </c>
      <c r="C20" s="1">
        <v>88869</v>
      </c>
      <c r="D20" s="1">
        <v>11508515.700000001</v>
      </c>
      <c r="E20" s="1">
        <v>3006</v>
      </c>
      <c r="F20" s="1">
        <v>216177.59999999992</v>
      </c>
      <c r="G20" s="1">
        <v>3017</v>
      </c>
      <c r="H20" s="1">
        <v>575926.30000000016</v>
      </c>
      <c r="I20" s="1">
        <v>6141</v>
      </c>
      <c r="J20" s="1">
        <v>667963.55000000005</v>
      </c>
      <c r="K20" s="1">
        <v>1040</v>
      </c>
      <c r="L20" s="1">
        <v>197856.10000000009</v>
      </c>
      <c r="M20" s="1">
        <v>215</v>
      </c>
      <c r="N20" s="1">
        <v>49352.599999999984</v>
      </c>
      <c r="O20" s="1">
        <v>24531</v>
      </c>
      <c r="P20" s="1">
        <v>9162616.5999999978</v>
      </c>
      <c r="S20" s="1">
        <f t="shared" ref="S20:S31" si="6">+C20+E20+G20+I20+K20+M20+O20+Q20</f>
        <v>126819</v>
      </c>
      <c r="T20" s="4">
        <f t="shared" ref="T20:T31" si="7">+D20+F20+H20+J20+L20+N20+P20+R20</f>
        <v>22378408.449999999</v>
      </c>
      <c r="U20" s="4">
        <f t="shared" ref="U20:U31" si="8">+T20/1.22</f>
        <v>18342957.745901641</v>
      </c>
      <c r="V20" s="19"/>
      <c r="W20" s="20"/>
      <c r="X20" s="21"/>
    </row>
    <row r="21" spans="2:28" x14ac:dyDescent="0.25">
      <c r="B21" s="3" t="s">
        <v>13</v>
      </c>
      <c r="C21" s="1">
        <v>156434</v>
      </c>
      <c r="D21" s="1">
        <v>20296063.399999999</v>
      </c>
      <c r="E21" s="1">
        <v>970</v>
      </c>
      <c r="F21" s="1">
        <v>109639.10000000002</v>
      </c>
      <c r="G21" s="1">
        <v>4743</v>
      </c>
      <c r="H21" s="1">
        <v>870028.89999999956</v>
      </c>
      <c r="I21" s="1">
        <v>6505</v>
      </c>
      <c r="J21" s="1">
        <v>1155431.25</v>
      </c>
      <c r="K21" s="1">
        <v>2366</v>
      </c>
      <c r="L21" s="1">
        <v>407070.49999999994</v>
      </c>
      <c r="M21" s="1">
        <v>494</v>
      </c>
      <c r="N21" s="1">
        <v>104604.09999999999</v>
      </c>
      <c r="O21" s="1">
        <v>11913</v>
      </c>
      <c r="P21" s="1">
        <v>4213544.0000000009</v>
      </c>
      <c r="S21" s="1">
        <f t="shared" si="6"/>
        <v>183425</v>
      </c>
      <c r="T21" s="4">
        <f t="shared" si="7"/>
        <v>27156381.25</v>
      </c>
      <c r="U21" s="4">
        <f t="shared" si="8"/>
        <v>22259328.893442623</v>
      </c>
      <c r="V21" s="19"/>
      <c r="W21" s="20"/>
      <c r="X21" s="21"/>
    </row>
    <row r="22" spans="2:28" x14ac:dyDescent="0.25">
      <c r="B22" s="3" t="s">
        <v>14</v>
      </c>
      <c r="C22" s="1">
        <v>168740</v>
      </c>
      <c r="D22" s="1">
        <v>22181808.900000006</v>
      </c>
      <c r="E22" s="1">
        <v>290</v>
      </c>
      <c r="F22" s="1">
        <v>35833.85</v>
      </c>
      <c r="G22" s="1">
        <v>2902</v>
      </c>
      <c r="H22" s="1">
        <v>562765.70000000007</v>
      </c>
      <c r="I22" s="1">
        <v>3328</v>
      </c>
      <c r="J22" s="1">
        <v>576215.75000000023</v>
      </c>
      <c r="K22" s="1">
        <v>1077</v>
      </c>
      <c r="L22" s="1">
        <v>206217.50000000006</v>
      </c>
      <c r="M22" s="1">
        <v>123</v>
      </c>
      <c r="N22" s="1">
        <v>26156.400000000005</v>
      </c>
      <c r="O22" s="1">
        <v>7170</v>
      </c>
      <c r="P22" s="1">
        <v>2645769.1</v>
      </c>
      <c r="S22" s="1">
        <f t="shared" si="6"/>
        <v>183630</v>
      </c>
      <c r="T22" s="4">
        <f t="shared" si="7"/>
        <v>26234767.200000007</v>
      </c>
      <c r="U22" s="4">
        <f t="shared" si="8"/>
        <v>21503907.540983614</v>
      </c>
      <c r="V22" s="19"/>
      <c r="W22" s="20"/>
      <c r="X22" s="21"/>
    </row>
    <row r="23" spans="2:28" x14ac:dyDescent="0.25">
      <c r="B23" s="3" t="s">
        <v>15</v>
      </c>
      <c r="C23" s="1">
        <v>333495</v>
      </c>
      <c r="D23" s="1">
        <v>43264750.400000028</v>
      </c>
      <c r="E23" s="1">
        <v>2430</v>
      </c>
      <c r="F23" s="1">
        <v>272575.49999999994</v>
      </c>
      <c r="G23" s="1">
        <v>12815</v>
      </c>
      <c r="H23" s="1">
        <v>2463232.7999999993</v>
      </c>
      <c r="I23" s="1">
        <v>19854</v>
      </c>
      <c r="J23" s="1">
        <v>2504373.1999999993</v>
      </c>
      <c r="K23" s="1">
        <v>5437</v>
      </c>
      <c r="L23" s="1">
        <v>974208.9</v>
      </c>
      <c r="M23" s="1">
        <v>852</v>
      </c>
      <c r="N23" s="1">
        <v>185628.89999999994</v>
      </c>
      <c r="O23" s="1">
        <v>29702</v>
      </c>
      <c r="P23" s="1">
        <v>10571832.299999999</v>
      </c>
      <c r="S23" s="1">
        <f t="shared" si="6"/>
        <v>404585</v>
      </c>
      <c r="T23" s="4">
        <f t="shared" si="7"/>
        <v>60236602.000000015</v>
      </c>
      <c r="U23" s="4">
        <f t="shared" si="8"/>
        <v>49374263.934426241</v>
      </c>
      <c r="V23" s="19"/>
      <c r="W23" s="20"/>
      <c r="X23" s="21"/>
    </row>
    <row r="24" spans="2:28" x14ac:dyDescent="0.25">
      <c r="B24" s="3" t="s">
        <v>16</v>
      </c>
      <c r="C24" s="1">
        <v>68861</v>
      </c>
      <c r="D24" s="1">
        <v>9151400.5999999978</v>
      </c>
      <c r="E24" s="1">
        <v>245</v>
      </c>
      <c r="F24" s="1">
        <v>30990.5</v>
      </c>
      <c r="G24" s="1">
        <v>1643</v>
      </c>
      <c r="H24" s="1">
        <v>319725.10000000009</v>
      </c>
      <c r="I24" s="1">
        <v>2313</v>
      </c>
      <c r="J24" s="1">
        <v>409345.55000000005</v>
      </c>
      <c r="K24" s="1">
        <v>890</v>
      </c>
      <c r="L24" s="1">
        <v>171209.5</v>
      </c>
      <c r="M24" s="1">
        <v>385</v>
      </c>
      <c r="N24" s="1">
        <v>87170.299999999959</v>
      </c>
      <c r="O24" s="1">
        <v>17028</v>
      </c>
      <c r="P24" s="1">
        <v>6324311.4000000022</v>
      </c>
      <c r="S24" s="1">
        <f t="shared" si="6"/>
        <v>91365</v>
      </c>
      <c r="T24" s="4">
        <f t="shared" si="7"/>
        <v>16494152.950000001</v>
      </c>
      <c r="U24" s="4">
        <f t="shared" si="8"/>
        <v>13519797.500000002</v>
      </c>
      <c r="V24" s="19"/>
      <c r="W24" s="20"/>
      <c r="X24" s="21"/>
    </row>
    <row r="25" spans="2:28" x14ac:dyDescent="0.25">
      <c r="B25" s="3" t="s">
        <v>17</v>
      </c>
      <c r="C25" s="1">
        <v>116751</v>
      </c>
      <c r="D25" s="1">
        <v>14699211.900000002</v>
      </c>
      <c r="E25" s="1">
        <v>845</v>
      </c>
      <c r="F25" s="1">
        <v>94067.099999999991</v>
      </c>
      <c r="G25" s="1">
        <v>2876</v>
      </c>
      <c r="H25" s="1">
        <v>513988.1999999999</v>
      </c>
      <c r="I25" s="1">
        <v>2601</v>
      </c>
      <c r="J25" s="1">
        <v>465425.7</v>
      </c>
      <c r="K25" s="1">
        <v>1066</v>
      </c>
      <c r="L25" s="1">
        <v>165532.4</v>
      </c>
      <c r="M25" s="1">
        <v>274</v>
      </c>
      <c r="N25" s="1">
        <v>59042.699999999983</v>
      </c>
      <c r="O25" s="1">
        <v>24388</v>
      </c>
      <c r="P25" s="1">
        <v>7399525.5000000037</v>
      </c>
      <c r="S25" s="1">
        <f t="shared" si="6"/>
        <v>148801</v>
      </c>
      <c r="T25" s="4">
        <f t="shared" si="7"/>
        <v>23396793.500000004</v>
      </c>
      <c r="U25" s="4">
        <f t="shared" si="8"/>
        <v>19177699.590163939</v>
      </c>
      <c r="V25" s="19"/>
      <c r="W25" s="20"/>
      <c r="X25" s="21"/>
    </row>
    <row r="26" spans="2:28" x14ac:dyDescent="0.25">
      <c r="B26" s="3" t="s">
        <v>18</v>
      </c>
      <c r="C26" s="1">
        <v>945582</v>
      </c>
      <c r="D26" s="1">
        <v>113153984.90000004</v>
      </c>
      <c r="E26" s="1">
        <v>2278</v>
      </c>
      <c r="F26" s="1">
        <v>268704.33000000007</v>
      </c>
      <c r="G26" s="1">
        <v>15260</v>
      </c>
      <c r="H26" s="1">
        <v>2815875.18</v>
      </c>
      <c r="I26" s="1">
        <v>30860</v>
      </c>
      <c r="J26" s="1">
        <v>4163831.9800000009</v>
      </c>
      <c r="K26" s="1">
        <v>3139</v>
      </c>
      <c r="L26" s="1">
        <v>543134.4</v>
      </c>
      <c r="M26" s="1">
        <v>438</v>
      </c>
      <c r="N26" s="1">
        <v>89433.000000000029</v>
      </c>
      <c r="O26" s="1">
        <v>1489</v>
      </c>
      <c r="P26" s="1">
        <v>490742.49999999994</v>
      </c>
      <c r="S26" s="1">
        <f t="shared" si="6"/>
        <v>999046</v>
      </c>
      <c r="T26" s="4">
        <f t="shared" si="7"/>
        <v>121525706.29000005</v>
      </c>
      <c r="U26" s="4">
        <f t="shared" si="8"/>
        <v>99611234.663934469</v>
      </c>
      <c r="V26" s="19"/>
      <c r="W26" s="20"/>
      <c r="X26" s="21"/>
    </row>
    <row r="27" spans="2:28" x14ac:dyDescent="0.25">
      <c r="B27" s="3" t="s">
        <v>19</v>
      </c>
      <c r="C27" s="1">
        <v>54235</v>
      </c>
      <c r="D27" s="1">
        <v>7139136.7000000002</v>
      </c>
      <c r="E27" s="1">
        <v>275</v>
      </c>
      <c r="F27" s="1">
        <v>34360.6</v>
      </c>
      <c r="G27" s="1">
        <v>1762</v>
      </c>
      <c r="H27" s="1">
        <v>337769.4</v>
      </c>
      <c r="I27" s="1">
        <v>2030</v>
      </c>
      <c r="J27" s="1">
        <v>352290.10000000009</v>
      </c>
      <c r="K27" s="1">
        <v>737</v>
      </c>
      <c r="L27" s="1">
        <v>139839.79999999993</v>
      </c>
      <c r="M27" s="1">
        <v>287</v>
      </c>
      <c r="N27" s="1">
        <v>59920.000000000022</v>
      </c>
      <c r="O27" s="1">
        <v>11985</v>
      </c>
      <c r="P27" s="1">
        <v>4452712.4000000004</v>
      </c>
      <c r="S27" s="1">
        <f t="shared" si="6"/>
        <v>71311</v>
      </c>
      <c r="T27" s="4">
        <f t="shared" si="7"/>
        <v>12516029</v>
      </c>
      <c r="U27" s="4">
        <f t="shared" si="8"/>
        <v>10259040.163934426</v>
      </c>
      <c r="V27" s="19"/>
      <c r="W27" s="20"/>
      <c r="X27" s="21"/>
    </row>
    <row r="28" spans="2:28" x14ac:dyDescent="0.25">
      <c r="B28" s="3" t="s">
        <v>20</v>
      </c>
      <c r="C28" s="1">
        <v>80643</v>
      </c>
      <c r="D28" s="1">
        <v>10793459.600000001</v>
      </c>
      <c r="E28" s="1">
        <v>241</v>
      </c>
      <c r="F28" s="1">
        <v>31010.999999999993</v>
      </c>
      <c r="G28" s="1">
        <v>2026</v>
      </c>
      <c r="H28" s="1">
        <v>402232.30000000016</v>
      </c>
      <c r="I28" s="1">
        <v>1611</v>
      </c>
      <c r="J28" s="1">
        <v>286725.40000000002</v>
      </c>
      <c r="K28" s="1">
        <v>789</v>
      </c>
      <c r="L28" s="1">
        <v>150983.19999999995</v>
      </c>
      <c r="M28" s="1">
        <v>286</v>
      </c>
      <c r="N28" s="1">
        <v>64168.7</v>
      </c>
      <c r="O28" s="1">
        <v>13887</v>
      </c>
      <c r="P28" s="1">
        <v>5124935.9000000013</v>
      </c>
      <c r="S28" s="1">
        <f t="shared" si="6"/>
        <v>99483</v>
      </c>
      <c r="T28" s="4">
        <f t="shared" si="7"/>
        <v>16853516.100000001</v>
      </c>
      <c r="U28" s="4">
        <f t="shared" si="8"/>
        <v>13814357.459016396</v>
      </c>
      <c r="V28" s="19"/>
      <c r="W28" s="20"/>
      <c r="X28" s="21"/>
    </row>
    <row r="29" spans="2:28" x14ac:dyDescent="0.25">
      <c r="B29" s="3" t="s">
        <v>21</v>
      </c>
      <c r="C29" s="1">
        <v>113432</v>
      </c>
      <c r="D29" s="1">
        <v>14647958.999999994</v>
      </c>
      <c r="E29" s="1">
        <v>205</v>
      </c>
      <c r="F29" s="1">
        <v>25689.499999999996</v>
      </c>
      <c r="G29" s="1">
        <v>2538</v>
      </c>
      <c r="H29" s="1">
        <v>476561.5999999998</v>
      </c>
      <c r="I29" s="1">
        <v>1235</v>
      </c>
      <c r="J29" s="1">
        <v>227089.10000000003</v>
      </c>
      <c r="K29" s="1">
        <v>1558</v>
      </c>
      <c r="L29" s="1">
        <v>288759.59999999992</v>
      </c>
      <c r="M29" s="1">
        <v>324</v>
      </c>
      <c r="N29" s="1">
        <v>68157.299999999959</v>
      </c>
      <c r="O29" s="1">
        <v>13084</v>
      </c>
      <c r="P29" s="1">
        <v>4822911.9999999991</v>
      </c>
      <c r="S29" s="1">
        <f t="shared" si="6"/>
        <v>132376</v>
      </c>
      <c r="T29" s="4">
        <f t="shared" si="7"/>
        <v>20557128.099999994</v>
      </c>
      <c r="U29" s="4">
        <f t="shared" si="8"/>
        <v>16850104.999999996</v>
      </c>
      <c r="V29" s="19"/>
      <c r="W29" s="20"/>
      <c r="X29" s="21"/>
    </row>
    <row r="30" spans="2:28" x14ac:dyDescent="0.25">
      <c r="B30" s="3" t="s">
        <v>22</v>
      </c>
      <c r="C30" s="1">
        <v>127076</v>
      </c>
      <c r="D30" s="1">
        <v>16494043.699999997</v>
      </c>
      <c r="E30" s="1">
        <v>847</v>
      </c>
      <c r="F30" s="1">
        <v>59333.499999999985</v>
      </c>
      <c r="G30" s="1">
        <v>4470</v>
      </c>
      <c r="H30" s="1">
        <v>852199.6</v>
      </c>
      <c r="I30" s="1">
        <v>2155</v>
      </c>
      <c r="J30" s="1">
        <v>268760.90000000002</v>
      </c>
      <c r="K30" s="1">
        <v>1858</v>
      </c>
      <c r="L30" s="1">
        <v>333434.3</v>
      </c>
      <c r="M30" s="1">
        <v>479</v>
      </c>
      <c r="N30" s="1">
        <v>98897.599999999991</v>
      </c>
      <c r="O30" s="1">
        <v>16599</v>
      </c>
      <c r="P30" s="1">
        <v>5889155.1999999993</v>
      </c>
      <c r="S30" s="1">
        <f t="shared" si="6"/>
        <v>153484</v>
      </c>
      <c r="T30" s="4">
        <f t="shared" si="7"/>
        <v>23995824.799999997</v>
      </c>
      <c r="U30" s="4">
        <f t="shared" si="8"/>
        <v>19668708.852459013</v>
      </c>
      <c r="V30" s="19"/>
      <c r="W30" s="20"/>
      <c r="X30" s="21"/>
    </row>
    <row r="31" spans="2:28" x14ac:dyDescent="0.25">
      <c r="B31" s="3" t="s">
        <v>23</v>
      </c>
      <c r="C31" s="1">
        <v>590231</v>
      </c>
      <c r="D31" s="1">
        <v>76159543.900000006</v>
      </c>
      <c r="E31" s="1">
        <v>1444</v>
      </c>
      <c r="F31" s="1">
        <v>181921.90000000005</v>
      </c>
      <c r="G31" s="1">
        <v>10793</v>
      </c>
      <c r="H31" s="1">
        <v>2073975.5000000007</v>
      </c>
      <c r="I31" s="1">
        <v>11419</v>
      </c>
      <c r="J31" s="1">
        <v>1972176.7499999988</v>
      </c>
      <c r="K31" s="1">
        <v>2460</v>
      </c>
      <c r="L31" s="1">
        <v>449762.59999999992</v>
      </c>
      <c r="M31" s="1">
        <v>645</v>
      </c>
      <c r="N31" s="1">
        <v>142626</v>
      </c>
      <c r="O31" s="1">
        <v>1143</v>
      </c>
      <c r="P31" s="1">
        <v>398398.69999999995</v>
      </c>
      <c r="S31" s="1">
        <f t="shared" si="6"/>
        <v>618135</v>
      </c>
      <c r="T31" s="4">
        <f t="shared" si="7"/>
        <v>81378405.350000009</v>
      </c>
      <c r="U31" s="4">
        <f t="shared" si="8"/>
        <v>66703610.94262296</v>
      </c>
      <c r="V31" s="19"/>
      <c r="W31" s="20"/>
      <c r="X31" s="21"/>
    </row>
    <row r="32" spans="2:28" s="8" customFormat="1" x14ac:dyDescent="0.25">
      <c r="B32" s="5" t="s">
        <v>24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7">
        <v>722843.63</v>
      </c>
      <c r="U32" s="7">
        <f>+T32/1.22</f>
        <v>592494.77868852462</v>
      </c>
      <c r="V32" s="22"/>
      <c r="W32" s="7"/>
      <c r="X32" s="23"/>
      <c r="Z32"/>
    </row>
    <row r="33" spans="2:28" s="8" customFormat="1" x14ac:dyDescent="0.25">
      <c r="B33" s="5" t="s">
        <v>36</v>
      </c>
      <c r="C33" s="7">
        <f>+SUM(C19:C32)</f>
        <v>2889024</v>
      </c>
      <c r="D33" s="7">
        <f t="shared" ref="D33" si="9">+SUM(D19:D32)</f>
        <v>365472139.89999998</v>
      </c>
      <c r="E33" s="7">
        <f t="shared" ref="E33" si="10">+SUM(E19:E32)</f>
        <v>13264</v>
      </c>
      <c r="F33" s="7">
        <f t="shared" ref="F33" si="11">+SUM(F19:F32)</f>
        <v>1383764.6800000002</v>
      </c>
      <c r="G33" s="7">
        <f t="shared" ref="G33" si="12">+SUM(G19:G32)</f>
        <v>66345</v>
      </c>
      <c r="H33" s="7">
        <f t="shared" ref="H33" si="13">+SUM(H19:H32)</f>
        <v>12553435.380000001</v>
      </c>
      <c r="I33" s="7">
        <f t="shared" ref="I33" si="14">+SUM(I19:I32)</f>
        <v>91773</v>
      </c>
      <c r="J33" s="7">
        <f t="shared" ref="J33" si="15">+SUM(J19:J32)</f>
        <v>13354112.129999999</v>
      </c>
      <c r="K33" s="7">
        <f t="shared" ref="K33" si="16">+SUM(K19:K32)</f>
        <v>23018</v>
      </c>
      <c r="L33" s="7">
        <f t="shared" ref="L33" si="17">+SUM(L19:L32)</f>
        <v>4140241.8999999994</v>
      </c>
      <c r="M33" s="7">
        <f t="shared" ref="M33" si="18">+SUM(M19:M32)</f>
        <v>5024</v>
      </c>
      <c r="N33" s="7">
        <f t="shared" ref="N33" si="19">+SUM(N19:N32)</f>
        <v>1083756.8999999997</v>
      </c>
      <c r="O33" s="7">
        <f t="shared" ref="O33" si="20">+SUM(O19:O32)</f>
        <v>183989</v>
      </c>
      <c r="P33" s="7">
        <f t="shared" ref="P33" si="21">+SUM(P19:P32)</f>
        <v>65568107.900000006</v>
      </c>
      <c r="Q33" s="7">
        <f t="shared" ref="Q33" si="22">+SUM(Q19:Q32)</f>
        <v>0</v>
      </c>
      <c r="R33" s="7">
        <f t="shared" ref="R33" si="23">+SUM(R19:R32)</f>
        <v>0</v>
      </c>
      <c r="S33" s="7">
        <f t="shared" ref="S33" si="24">+SUM(S19:S32)</f>
        <v>3272437</v>
      </c>
      <c r="T33" s="7">
        <f>+SUM(T19:T32)</f>
        <v>464278402.42000014</v>
      </c>
      <c r="U33" s="7">
        <f>+SUM(U19:U32)</f>
        <v>380556067.55737716</v>
      </c>
      <c r="V33" s="22">
        <v>55093217.210000001</v>
      </c>
      <c r="W33" s="7">
        <v>0</v>
      </c>
      <c r="X33" s="23">
        <f>+U33-V33+W33</f>
        <v>325462850.34737718</v>
      </c>
      <c r="Z33" s="14"/>
      <c r="AB33" s="31"/>
    </row>
    <row r="34" spans="2:28" x14ac:dyDescent="0.25">
      <c r="B34" s="3" t="s">
        <v>11</v>
      </c>
      <c r="C34" s="1">
        <v>40837</v>
      </c>
      <c r="D34" s="1">
        <v>5470513.8999999976</v>
      </c>
      <c r="E34" s="1">
        <v>244</v>
      </c>
      <c r="F34" s="1">
        <v>30607.749999999993</v>
      </c>
      <c r="G34" s="1">
        <v>1737</v>
      </c>
      <c r="H34" s="1">
        <v>333641.40000000008</v>
      </c>
      <c r="I34" s="1">
        <v>1786</v>
      </c>
      <c r="J34" s="1">
        <v>312821.74999999994</v>
      </c>
      <c r="K34" s="1">
        <v>897</v>
      </c>
      <c r="L34" s="1">
        <v>168314</v>
      </c>
      <c r="M34" s="1">
        <v>260</v>
      </c>
      <c r="N34" s="1">
        <v>56079.399999999994</v>
      </c>
      <c r="O34" s="1">
        <v>16087</v>
      </c>
      <c r="P34" s="1">
        <v>5932042.1999999983</v>
      </c>
      <c r="S34" s="1">
        <f>+C34+E34+G34+I34+K34+M34+O34+Q34</f>
        <v>61848</v>
      </c>
      <c r="T34" s="4">
        <f>+D34+F34+H34+J34+L34+N34+P34+R34</f>
        <v>12304020.399999997</v>
      </c>
      <c r="U34" s="4">
        <f>+T34/1.22</f>
        <v>10085262.622950817</v>
      </c>
      <c r="V34" s="19"/>
      <c r="W34" s="20"/>
      <c r="X34" s="21"/>
    </row>
    <row r="35" spans="2:28" x14ac:dyDescent="0.25">
      <c r="B35" s="3" t="s">
        <v>12</v>
      </c>
      <c r="C35" s="1">
        <v>88270</v>
      </c>
      <c r="D35" s="1">
        <v>11331929.199999999</v>
      </c>
      <c r="E35" s="1">
        <v>3023</v>
      </c>
      <c r="F35" s="1">
        <v>221049.99999999991</v>
      </c>
      <c r="G35" s="1">
        <v>3629</v>
      </c>
      <c r="H35" s="1">
        <v>692197.39999999991</v>
      </c>
      <c r="I35" s="1">
        <v>5959</v>
      </c>
      <c r="J35" s="1">
        <v>731145.79999999993</v>
      </c>
      <c r="K35" s="1">
        <v>1271</v>
      </c>
      <c r="L35" s="1">
        <v>243251.80000000002</v>
      </c>
      <c r="M35" s="1">
        <v>310</v>
      </c>
      <c r="N35" s="1">
        <v>71035.399999999994</v>
      </c>
      <c r="O35" s="1">
        <v>30129</v>
      </c>
      <c r="P35" s="1">
        <v>11236620.300000003</v>
      </c>
      <c r="S35" s="1">
        <f t="shared" ref="S35:S46" si="25">+C35+E35+G35+I35+K35+M35+O35+Q35</f>
        <v>132591</v>
      </c>
      <c r="T35" s="4">
        <f t="shared" ref="T35:T46" si="26">+D35+F35+H35+J35+L35+N35+P35+R35</f>
        <v>24527229.900000006</v>
      </c>
      <c r="U35" s="4">
        <f t="shared" ref="U35:U46" si="27">+T35/1.22</f>
        <v>20104286.803278692</v>
      </c>
      <c r="V35" s="19"/>
      <c r="W35" s="20"/>
      <c r="X35" s="21"/>
    </row>
    <row r="36" spans="2:28" x14ac:dyDescent="0.25">
      <c r="B36" s="3" t="s">
        <v>13</v>
      </c>
      <c r="C36" s="1">
        <v>138905</v>
      </c>
      <c r="D36" s="1">
        <v>17959428.800000004</v>
      </c>
      <c r="E36" s="1">
        <v>993</v>
      </c>
      <c r="F36" s="1">
        <v>116774.1</v>
      </c>
      <c r="G36" s="1">
        <v>6137</v>
      </c>
      <c r="H36" s="1">
        <v>1118126.8000000003</v>
      </c>
      <c r="I36" s="1">
        <v>7184</v>
      </c>
      <c r="J36" s="1">
        <v>1252408.2499999991</v>
      </c>
      <c r="K36" s="1">
        <v>2876</v>
      </c>
      <c r="L36" s="1">
        <v>498890.00000000023</v>
      </c>
      <c r="M36" s="1">
        <v>622</v>
      </c>
      <c r="N36" s="1">
        <v>130660.10000000003</v>
      </c>
      <c r="O36" s="1">
        <v>15237</v>
      </c>
      <c r="P36" s="1">
        <v>5393284.4000000004</v>
      </c>
      <c r="S36" s="1">
        <f t="shared" si="25"/>
        <v>171954</v>
      </c>
      <c r="T36" s="4">
        <f t="shared" si="26"/>
        <v>26469572.45000001</v>
      </c>
      <c r="U36" s="4">
        <f t="shared" si="27"/>
        <v>21696370.860655747</v>
      </c>
      <c r="V36" s="19"/>
      <c r="W36" s="20"/>
      <c r="X36" s="21"/>
    </row>
    <row r="37" spans="2:28" x14ac:dyDescent="0.25">
      <c r="B37" s="3" t="s">
        <v>14</v>
      </c>
      <c r="C37" s="1">
        <v>101613</v>
      </c>
      <c r="D37" s="1">
        <v>13511692.699999996</v>
      </c>
      <c r="E37" s="1">
        <v>256</v>
      </c>
      <c r="F37" s="1">
        <v>32033.300000000003</v>
      </c>
      <c r="G37" s="1">
        <v>2974</v>
      </c>
      <c r="H37" s="1">
        <v>579682.9</v>
      </c>
      <c r="I37" s="1">
        <v>2365</v>
      </c>
      <c r="J37" s="1">
        <v>409551.85</v>
      </c>
      <c r="K37" s="1">
        <v>1397</v>
      </c>
      <c r="L37" s="1">
        <v>268290.80000000005</v>
      </c>
      <c r="M37" s="1">
        <v>123</v>
      </c>
      <c r="N37" s="1">
        <v>26409.600000000009</v>
      </c>
      <c r="O37" s="1">
        <v>7482</v>
      </c>
      <c r="P37" s="1">
        <v>2768474.1999999997</v>
      </c>
      <c r="S37" s="1">
        <f t="shared" si="25"/>
        <v>116210</v>
      </c>
      <c r="T37" s="4">
        <f t="shared" si="26"/>
        <v>17596135.349999998</v>
      </c>
      <c r="U37" s="4">
        <f t="shared" si="27"/>
        <v>14423061.76229508</v>
      </c>
      <c r="V37" s="19"/>
      <c r="W37" s="20"/>
      <c r="X37" s="21"/>
    </row>
    <row r="38" spans="2:28" x14ac:dyDescent="0.25">
      <c r="B38" s="3" t="s">
        <v>15</v>
      </c>
      <c r="C38" s="1">
        <v>339240</v>
      </c>
      <c r="D38" s="1">
        <v>43851031.900000006</v>
      </c>
      <c r="E38" s="1">
        <v>2874</v>
      </c>
      <c r="F38" s="1">
        <v>322747.80000000016</v>
      </c>
      <c r="G38" s="1">
        <v>15357</v>
      </c>
      <c r="H38" s="1">
        <v>2968409.7999999993</v>
      </c>
      <c r="I38" s="1">
        <v>23409</v>
      </c>
      <c r="J38" s="1">
        <v>2913450.2500000005</v>
      </c>
      <c r="K38" s="1">
        <v>6423</v>
      </c>
      <c r="L38" s="1">
        <v>1147487.4000000006</v>
      </c>
      <c r="M38" s="1">
        <v>1063</v>
      </c>
      <c r="N38" s="1">
        <v>228457.49999999991</v>
      </c>
      <c r="O38" s="1">
        <v>36583</v>
      </c>
      <c r="P38" s="1">
        <v>13059012.799999991</v>
      </c>
      <c r="S38" s="1">
        <f t="shared" si="25"/>
        <v>424949</v>
      </c>
      <c r="T38" s="4">
        <f t="shared" si="26"/>
        <v>64490597.449999988</v>
      </c>
      <c r="U38" s="4">
        <f t="shared" si="27"/>
        <v>52861145.450819664</v>
      </c>
      <c r="V38" s="19"/>
      <c r="W38" s="20"/>
      <c r="X38" s="21"/>
    </row>
    <row r="39" spans="2:28" x14ac:dyDescent="0.25">
      <c r="B39" s="3" t="s">
        <v>16</v>
      </c>
      <c r="C39" s="1">
        <v>54759</v>
      </c>
      <c r="D39" s="1">
        <v>7403623.7999999998</v>
      </c>
      <c r="E39" s="1">
        <v>298</v>
      </c>
      <c r="F39" s="1">
        <v>38912.899999999987</v>
      </c>
      <c r="G39" s="1">
        <v>1738</v>
      </c>
      <c r="H39" s="1">
        <v>338227.10000000003</v>
      </c>
      <c r="I39" s="1">
        <v>2334</v>
      </c>
      <c r="J39" s="1">
        <v>412386.15000000008</v>
      </c>
      <c r="K39" s="1">
        <v>1048</v>
      </c>
      <c r="L39" s="1">
        <v>200560.80000000002</v>
      </c>
      <c r="M39" s="1">
        <v>430</v>
      </c>
      <c r="N39" s="1">
        <v>97805.199999999983</v>
      </c>
      <c r="O39" s="1">
        <v>19059</v>
      </c>
      <c r="P39" s="1">
        <v>7101366.5999999987</v>
      </c>
      <c r="S39" s="1">
        <f t="shared" si="25"/>
        <v>79666</v>
      </c>
      <c r="T39" s="4">
        <f t="shared" si="26"/>
        <v>15592882.549999997</v>
      </c>
      <c r="U39" s="4">
        <f t="shared" si="27"/>
        <v>12781051.270491801</v>
      </c>
      <c r="V39" s="19"/>
      <c r="W39" s="20"/>
      <c r="X39" s="21"/>
    </row>
    <row r="40" spans="2:28" x14ac:dyDescent="0.25">
      <c r="B40" s="3" t="s">
        <v>17</v>
      </c>
      <c r="C40" s="1">
        <v>103721</v>
      </c>
      <c r="D40" s="1">
        <v>13041325.799999999</v>
      </c>
      <c r="E40" s="1">
        <v>1016</v>
      </c>
      <c r="F40" s="1">
        <v>105296.49999999999</v>
      </c>
      <c r="G40" s="1">
        <v>3554</v>
      </c>
      <c r="H40" s="1">
        <v>650493</v>
      </c>
      <c r="I40" s="1">
        <v>2815</v>
      </c>
      <c r="J40" s="1">
        <v>497193.85000000021</v>
      </c>
      <c r="K40" s="1">
        <v>1366</v>
      </c>
      <c r="L40" s="1">
        <v>222510.50000000003</v>
      </c>
      <c r="M40" s="1">
        <v>374</v>
      </c>
      <c r="N40" s="1">
        <v>73921.199999999983</v>
      </c>
      <c r="O40" s="1">
        <v>26399</v>
      </c>
      <c r="P40" s="1">
        <v>8674872.5999999978</v>
      </c>
      <c r="S40" s="1">
        <f t="shared" si="25"/>
        <v>139245</v>
      </c>
      <c r="T40" s="4">
        <f t="shared" si="26"/>
        <v>23265613.449999996</v>
      </c>
      <c r="U40" s="4">
        <f t="shared" si="27"/>
        <v>19070174.95901639</v>
      </c>
      <c r="V40" s="19"/>
      <c r="W40" s="20"/>
      <c r="X40" s="21"/>
    </row>
    <row r="41" spans="2:28" x14ac:dyDescent="0.25">
      <c r="B41" s="3" t="s">
        <v>18</v>
      </c>
      <c r="C41" s="1">
        <v>791713</v>
      </c>
      <c r="D41" s="1">
        <v>91450915.469999939</v>
      </c>
      <c r="E41" s="1">
        <v>2071</v>
      </c>
      <c r="F41" s="1">
        <v>239888.7000000001</v>
      </c>
      <c r="G41" s="1">
        <v>16689</v>
      </c>
      <c r="H41" s="1">
        <v>3091040.3100000005</v>
      </c>
      <c r="I41" s="1">
        <v>29115</v>
      </c>
      <c r="J41" s="1">
        <v>3828905.7400000007</v>
      </c>
      <c r="K41" s="1">
        <v>3239</v>
      </c>
      <c r="L41" s="1">
        <v>556986.39999999979</v>
      </c>
      <c r="M41" s="1">
        <v>407</v>
      </c>
      <c r="N41" s="1">
        <v>81561.899999999994</v>
      </c>
      <c r="O41" s="1">
        <v>1475</v>
      </c>
      <c r="P41" s="1">
        <v>484094.0999999998</v>
      </c>
      <c r="S41" s="1">
        <f t="shared" si="25"/>
        <v>844709</v>
      </c>
      <c r="T41" s="4">
        <f t="shared" si="26"/>
        <v>99733392.619999945</v>
      </c>
      <c r="U41" s="4">
        <f t="shared" si="27"/>
        <v>81748682.475409791</v>
      </c>
      <c r="V41" s="19"/>
      <c r="W41" s="20"/>
      <c r="X41" s="21"/>
    </row>
    <row r="42" spans="2:28" x14ac:dyDescent="0.25">
      <c r="B42" s="3" t="s">
        <v>19</v>
      </c>
      <c r="C42" s="1">
        <v>43052</v>
      </c>
      <c r="D42" s="1">
        <v>5672475.6999999993</v>
      </c>
      <c r="E42" s="1">
        <v>327</v>
      </c>
      <c r="F42" s="1">
        <v>41245.799999999981</v>
      </c>
      <c r="G42" s="1">
        <v>1944</v>
      </c>
      <c r="H42" s="1">
        <v>374071.1999999999</v>
      </c>
      <c r="I42" s="1">
        <v>2140</v>
      </c>
      <c r="J42" s="1">
        <v>371965.90000000008</v>
      </c>
      <c r="K42" s="1">
        <v>954</v>
      </c>
      <c r="L42" s="1">
        <v>180572.39999999997</v>
      </c>
      <c r="M42" s="1">
        <v>317</v>
      </c>
      <c r="N42" s="1">
        <v>67474</v>
      </c>
      <c r="O42" s="1">
        <v>15091</v>
      </c>
      <c r="P42" s="1">
        <v>5609804.2000000011</v>
      </c>
      <c r="S42" s="1">
        <f t="shared" si="25"/>
        <v>63825</v>
      </c>
      <c r="T42" s="4">
        <f t="shared" si="26"/>
        <v>12317609.200000001</v>
      </c>
      <c r="U42" s="4">
        <f t="shared" si="27"/>
        <v>10096400.983606558</v>
      </c>
      <c r="V42" s="19"/>
      <c r="W42" s="20"/>
      <c r="X42" s="21"/>
    </row>
    <row r="43" spans="2:28" x14ac:dyDescent="0.25">
      <c r="B43" s="3" t="s">
        <v>20</v>
      </c>
      <c r="C43" s="1">
        <v>64482</v>
      </c>
      <c r="D43" s="1">
        <v>8744855.0999999996</v>
      </c>
      <c r="E43" s="1">
        <v>420</v>
      </c>
      <c r="F43" s="1">
        <v>53522.099999999984</v>
      </c>
      <c r="G43" s="1">
        <v>2493</v>
      </c>
      <c r="H43" s="1">
        <v>495916.79999999999</v>
      </c>
      <c r="I43" s="1">
        <v>1671</v>
      </c>
      <c r="J43" s="1">
        <v>298862.75</v>
      </c>
      <c r="K43" s="1">
        <v>966</v>
      </c>
      <c r="L43" s="1">
        <v>186154.2</v>
      </c>
      <c r="M43" s="1">
        <v>380</v>
      </c>
      <c r="N43" s="1">
        <v>86646.399999999965</v>
      </c>
      <c r="O43" s="1">
        <v>16331</v>
      </c>
      <c r="P43" s="1">
        <v>6051003.8000000007</v>
      </c>
      <c r="S43" s="1">
        <f t="shared" si="25"/>
        <v>86743</v>
      </c>
      <c r="T43" s="4">
        <f t="shared" si="26"/>
        <v>15916961.15</v>
      </c>
      <c r="U43" s="4">
        <f t="shared" si="27"/>
        <v>13046689.467213115</v>
      </c>
      <c r="V43" s="19"/>
      <c r="W43" s="20"/>
      <c r="X43" s="21"/>
    </row>
    <row r="44" spans="2:28" x14ac:dyDescent="0.25">
      <c r="B44" s="3" t="s">
        <v>21</v>
      </c>
      <c r="C44" s="1">
        <v>63536</v>
      </c>
      <c r="D44" s="1">
        <v>8214730.9000000004</v>
      </c>
      <c r="E44" s="1">
        <v>164</v>
      </c>
      <c r="F44" s="1">
        <v>20761.600000000002</v>
      </c>
      <c r="G44" s="1">
        <v>2721</v>
      </c>
      <c r="H44" s="1">
        <v>510079.8000000001</v>
      </c>
      <c r="I44" s="1">
        <v>1129</v>
      </c>
      <c r="J44" s="1">
        <v>206297.35000000009</v>
      </c>
      <c r="K44" s="1">
        <v>1727</v>
      </c>
      <c r="L44" s="1">
        <v>322496.09999999998</v>
      </c>
      <c r="M44" s="1">
        <v>342</v>
      </c>
      <c r="N44" s="1">
        <v>72505.899999999994</v>
      </c>
      <c r="O44" s="1">
        <v>13492</v>
      </c>
      <c r="P44" s="1">
        <v>4963967.1999999993</v>
      </c>
      <c r="S44" s="1">
        <f t="shared" si="25"/>
        <v>83111</v>
      </c>
      <c r="T44" s="4">
        <f t="shared" si="26"/>
        <v>14310838.85</v>
      </c>
      <c r="U44" s="4">
        <f t="shared" si="27"/>
        <v>11730195.778688524</v>
      </c>
      <c r="V44" s="19"/>
      <c r="W44" s="20"/>
      <c r="X44" s="21"/>
    </row>
    <row r="45" spans="2:28" x14ac:dyDescent="0.25">
      <c r="B45" s="3" t="s">
        <v>22</v>
      </c>
      <c r="C45" s="1">
        <v>98651</v>
      </c>
      <c r="D45" s="1">
        <v>12939844.699999999</v>
      </c>
      <c r="E45" s="1">
        <v>808</v>
      </c>
      <c r="F45" s="1">
        <v>73105.5</v>
      </c>
      <c r="G45" s="1">
        <v>5231</v>
      </c>
      <c r="H45" s="1">
        <v>996925.2000000003</v>
      </c>
      <c r="I45" s="1">
        <v>2421</v>
      </c>
      <c r="J45" s="1">
        <v>262641.90000000002</v>
      </c>
      <c r="K45" s="1">
        <v>2404</v>
      </c>
      <c r="L45" s="1">
        <v>433850.10000000009</v>
      </c>
      <c r="M45" s="1">
        <v>604</v>
      </c>
      <c r="N45" s="1">
        <v>127143.30000000002</v>
      </c>
      <c r="O45" s="1">
        <v>19478</v>
      </c>
      <c r="P45" s="1">
        <v>6943566.7999999998</v>
      </c>
      <c r="S45" s="1">
        <f t="shared" si="25"/>
        <v>129597</v>
      </c>
      <c r="T45" s="4">
        <f t="shared" si="26"/>
        <v>21777077.5</v>
      </c>
      <c r="U45" s="4">
        <f t="shared" si="27"/>
        <v>17850063.524590164</v>
      </c>
      <c r="V45" s="19"/>
      <c r="W45" s="20"/>
      <c r="X45" s="21"/>
    </row>
    <row r="46" spans="2:28" x14ac:dyDescent="0.25">
      <c r="B46" s="3" t="s">
        <v>23</v>
      </c>
      <c r="C46" s="1">
        <v>415909</v>
      </c>
      <c r="D46" s="1">
        <v>53445507.399999969</v>
      </c>
      <c r="E46" s="1">
        <v>1316</v>
      </c>
      <c r="F46" s="1">
        <v>165733.50000000003</v>
      </c>
      <c r="G46" s="1">
        <v>11449</v>
      </c>
      <c r="H46" s="1">
        <v>2199809.2000000007</v>
      </c>
      <c r="I46" s="1">
        <v>8677</v>
      </c>
      <c r="J46" s="1">
        <v>1497311.3999999997</v>
      </c>
      <c r="K46" s="1">
        <v>2825</v>
      </c>
      <c r="L46" s="1">
        <v>521793.7</v>
      </c>
      <c r="M46" s="1">
        <v>567</v>
      </c>
      <c r="N46" s="1">
        <v>127730.10000000003</v>
      </c>
      <c r="O46" s="1">
        <v>1182</v>
      </c>
      <c r="P46" s="1">
        <v>429422.39999999997</v>
      </c>
      <c r="S46" s="1">
        <f t="shared" si="25"/>
        <v>441925</v>
      </c>
      <c r="T46" s="4">
        <f t="shared" si="26"/>
        <v>58387307.699999973</v>
      </c>
      <c r="U46" s="4">
        <f t="shared" si="27"/>
        <v>47858448.934426211</v>
      </c>
      <c r="V46" s="19"/>
      <c r="W46" s="20"/>
      <c r="X46" s="21"/>
    </row>
    <row r="47" spans="2:28" s="8" customFormat="1" x14ac:dyDescent="0.25">
      <c r="B47" s="5" t="s">
        <v>24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7">
        <v>826414.93</v>
      </c>
      <c r="U47" s="7">
        <f>+T47/1.22</f>
        <v>677389.28688524594</v>
      </c>
      <c r="V47" s="22"/>
      <c r="W47" s="7"/>
      <c r="X47" s="23"/>
      <c r="Z47"/>
    </row>
    <row r="48" spans="2:28" s="8" customFormat="1" ht="14.25" customHeight="1" x14ac:dyDescent="0.25">
      <c r="B48" s="5" t="s">
        <v>37</v>
      </c>
      <c r="C48" s="7">
        <f>+SUM(C34:C47)</f>
        <v>2344688</v>
      </c>
      <c r="D48" s="7">
        <f t="shared" ref="D48" si="28">+SUM(D34:D47)</f>
        <v>293037875.36999989</v>
      </c>
      <c r="E48" s="7">
        <f t="shared" ref="E48" si="29">+SUM(E34:E47)</f>
        <v>13810</v>
      </c>
      <c r="F48" s="7">
        <f t="shared" ref="F48" si="30">+SUM(F34:F47)</f>
        <v>1461679.5500000005</v>
      </c>
      <c r="G48" s="7">
        <f t="shared" ref="G48" si="31">+SUM(G34:G47)</f>
        <v>75653</v>
      </c>
      <c r="H48" s="7">
        <f t="shared" ref="H48" si="32">+SUM(H34:H47)</f>
        <v>14348620.910000004</v>
      </c>
      <c r="I48" s="7">
        <f t="shared" ref="I48" si="33">+SUM(I34:I47)</f>
        <v>91005</v>
      </c>
      <c r="J48" s="7">
        <f t="shared" ref="J48" si="34">+SUM(J34:J47)</f>
        <v>12994942.940000001</v>
      </c>
      <c r="K48" s="7">
        <f t="shared" ref="K48" si="35">+SUM(K34:K47)</f>
        <v>27393</v>
      </c>
      <c r="L48" s="7">
        <f t="shared" ref="L48" si="36">+SUM(L34:L47)</f>
        <v>4951158.2000000011</v>
      </c>
      <c r="M48" s="7">
        <f t="shared" ref="M48" si="37">+SUM(M34:M47)</f>
        <v>5799</v>
      </c>
      <c r="N48" s="7">
        <f t="shared" ref="N48" si="38">+SUM(N34:N47)</f>
        <v>1247430</v>
      </c>
      <c r="O48" s="7">
        <f t="shared" ref="O48" si="39">+SUM(O34:O47)</f>
        <v>218025</v>
      </c>
      <c r="P48" s="7">
        <f t="shared" ref="P48" si="40">+SUM(P34:P47)</f>
        <v>78647531.600000009</v>
      </c>
      <c r="Q48" s="7">
        <f t="shared" ref="Q48" si="41">+SUM(Q34:Q47)</f>
        <v>0</v>
      </c>
      <c r="R48" s="7">
        <f t="shared" ref="R48" si="42">+SUM(R34:R47)</f>
        <v>0</v>
      </c>
      <c r="S48" s="7">
        <f t="shared" ref="S48" si="43">+SUM(S34:S47)</f>
        <v>2776373</v>
      </c>
      <c r="T48" s="7">
        <f>+SUM(T34:T47)</f>
        <v>407515653.49999994</v>
      </c>
      <c r="U48" s="7">
        <f>+SUM(U34:U47)</f>
        <v>334029224.18032777</v>
      </c>
      <c r="V48" s="22">
        <v>43838382.210000001</v>
      </c>
      <c r="W48" s="7">
        <v>0</v>
      </c>
      <c r="X48" s="23">
        <f>+U48-V48+W48</f>
        <v>290190841.97032779</v>
      </c>
      <c r="Z48" s="14"/>
      <c r="AB48" s="31"/>
    </row>
    <row r="49" spans="2:28" x14ac:dyDescent="0.25">
      <c r="B49" s="3" t="s">
        <v>11</v>
      </c>
      <c r="C49" s="1">
        <v>53068</v>
      </c>
      <c r="D49" s="1">
        <v>7128622.5999999968</v>
      </c>
      <c r="E49" s="1">
        <v>218</v>
      </c>
      <c r="F49" s="1">
        <v>27601.200000000001</v>
      </c>
      <c r="G49" s="1">
        <v>1598</v>
      </c>
      <c r="H49" s="1">
        <v>306037.89999999997</v>
      </c>
      <c r="I49" s="1">
        <v>1843</v>
      </c>
      <c r="J49" s="1">
        <v>320942.45000000007</v>
      </c>
      <c r="K49" s="1">
        <v>723</v>
      </c>
      <c r="L49" s="1">
        <v>134812.5</v>
      </c>
      <c r="M49" s="1">
        <v>312</v>
      </c>
      <c r="N49" s="1">
        <v>67614.799999999988</v>
      </c>
      <c r="O49" s="1">
        <v>16750</v>
      </c>
      <c r="P49" s="1">
        <v>6191325.1000000006</v>
      </c>
      <c r="S49" s="1">
        <f>+C49+E49+G49+I49+K49+M49+O49+Q49</f>
        <v>74512</v>
      </c>
      <c r="T49" s="4">
        <f>+D49+F49+H49+J49+L49+N49+P49+R49</f>
        <v>14176956.549999997</v>
      </c>
      <c r="U49" s="4">
        <f>+T49/1.22</f>
        <v>11620456.188524587</v>
      </c>
      <c r="V49" s="19"/>
      <c r="W49" s="20"/>
      <c r="X49" s="21"/>
    </row>
    <row r="50" spans="2:28" x14ac:dyDescent="0.25">
      <c r="B50" s="3" t="s">
        <v>12</v>
      </c>
      <c r="C50" s="1">
        <v>83800</v>
      </c>
      <c r="D50" s="1">
        <v>10807977.899999997</v>
      </c>
      <c r="E50" s="1">
        <v>2837</v>
      </c>
      <c r="F50" s="1">
        <v>216286.9</v>
      </c>
      <c r="G50" s="1">
        <v>2941</v>
      </c>
      <c r="H50" s="1">
        <v>564037.6</v>
      </c>
      <c r="I50" s="1">
        <v>4663</v>
      </c>
      <c r="J50" s="1">
        <v>643685.04999999993</v>
      </c>
      <c r="K50" s="1">
        <v>931</v>
      </c>
      <c r="L50" s="1">
        <v>179309</v>
      </c>
      <c r="M50" s="1">
        <v>202</v>
      </c>
      <c r="N50" s="1">
        <v>45201.999999999971</v>
      </c>
      <c r="O50" s="1">
        <v>28694</v>
      </c>
      <c r="P50" s="1">
        <v>10760771.399999997</v>
      </c>
      <c r="S50" s="1">
        <f t="shared" ref="S50:S61" si="44">+C50+E50+G50+I50+K50+M50+O50+Q50</f>
        <v>124068</v>
      </c>
      <c r="T50" s="4">
        <f t="shared" ref="T50:T61" si="45">+D50+F50+H50+J50+L50+N50+P50+R50</f>
        <v>23217269.849999994</v>
      </c>
      <c r="U50" s="4">
        <f t="shared" ref="U50:U61" si="46">+T50/1.22</f>
        <v>19030549.057377044</v>
      </c>
      <c r="V50" s="19"/>
      <c r="W50" s="20"/>
      <c r="X50" s="21"/>
    </row>
    <row r="51" spans="2:28" x14ac:dyDescent="0.25">
      <c r="B51" s="3" t="s">
        <v>13</v>
      </c>
      <c r="C51" s="1">
        <v>151298</v>
      </c>
      <c r="D51" s="1">
        <v>19579275.300000008</v>
      </c>
      <c r="E51" s="1">
        <v>818</v>
      </c>
      <c r="F51" s="1">
        <v>97266.550000000032</v>
      </c>
      <c r="G51" s="1">
        <v>4752</v>
      </c>
      <c r="H51" s="1">
        <v>883929.70000000007</v>
      </c>
      <c r="I51" s="1">
        <v>8075</v>
      </c>
      <c r="J51" s="1">
        <v>1424726.4499999995</v>
      </c>
      <c r="K51" s="1">
        <v>2372</v>
      </c>
      <c r="L51" s="1">
        <v>413508.40000000008</v>
      </c>
      <c r="M51" s="1">
        <v>483</v>
      </c>
      <c r="N51" s="1">
        <v>101664.00000000003</v>
      </c>
      <c r="O51" s="1">
        <v>11214</v>
      </c>
      <c r="P51" s="1">
        <v>3955388.600000001</v>
      </c>
      <c r="S51" s="1">
        <f t="shared" si="44"/>
        <v>179012</v>
      </c>
      <c r="T51" s="4">
        <f t="shared" si="45"/>
        <v>26455759.000000007</v>
      </c>
      <c r="U51" s="4">
        <f t="shared" si="46"/>
        <v>21685048.360655744</v>
      </c>
      <c r="V51" s="19"/>
      <c r="W51" s="20"/>
      <c r="X51" s="21"/>
    </row>
    <row r="52" spans="2:28" x14ac:dyDescent="0.25">
      <c r="B52" s="3" t="s">
        <v>14</v>
      </c>
      <c r="C52" s="1">
        <v>123659</v>
      </c>
      <c r="D52" s="1">
        <v>16492347.599999998</v>
      </c>
      <c r="E52" s="1">
        <v>227</v>
      </c>
      <c r="F52" s="1">
        <v>27893.599999999999</v>
      </c>
      <c r="G52" s="1">
        <v>2489</v>
      </c>
      <c r="H52" s="1">
        <v>487179.79999999993</v>
      </c>
      <c r="I52" s="1">
        <v>2658</v>
      </c>
      <c r="J52" s="1">
        <v>461170.65</v>
      </c>
      <c r="K52" s="1">
        <v>1200</v>
      </c>
      <c r="L52" s="1">
        <v>230672.50000000006</v>
      </c>
      <c r="M52" s="1">
        <v>108</v>
      </c>
      <c r="N52" s="1">
        <v>22883.900000000016</v>
      </c>
      <c r="O52" s="1">
        <v>7875</v>
      </c>
      <c r="P52" s="1">
        <v>2899904.600000001</v>
      </c>
      <c r="S52" s="1">
        <f t="shared" si="44"/>
        <v>138216</v>
      </c>
      <c r="T52" s="4">
        <f t="shared" si="45"/>
        <v>20622052.649999995</v>
      </c>
      <c r="U52" s="4">
        <f t="shared" si="46"/>
        <v>16903321.844262291</v>
      </c>
      <c r="V52" s="19"/>
      <c r="W52" s="20"/>
      <c r="X52" s="21"/>
    </row>
    <row r="53" spans="2:28" x14ac:dyDescent="0.25">
      <c r="B53" s="3" t="s">
        <v>15</v>
      </c>
      <c r="C53" s="1">
        <v>345628</v>
      </c>
      <c r="D53" s="1">
        <v>44894095.400000013</v>
      </c>
      <c r="E53" s="1">
        <v>2189</v>
      </c>
      <c r="F53" s="1">
        <v>245564.90000000014</v>
      </c>
      <c r="G53" s="1">
        <v>12200</v>
      </c>
      <c r="H53" s="1">
        <v>2376740.2000000002</v>
      </c>
      <c r="I53" s="1">
        <v>22918</v>
      </c>
      <c r="J53" s="1">
        <v>2978319.6999999988</v>
      </c>
      <c r="K53" s="1">
        <v>4912</v>
      </c>
      <c r="L53" s="1">
        <v>887071.29999999981</v>
      </c>
      <c r="M53" s="1">
        <v>905</v>
      </c>
      <c r="N53" s="1">
        <v>194828.19999999998</v>
      </c>
      <c r="O53" s="1">
        <v>28553</v>
      </c>
      <c r="P53" s="1">
        <v>10183643.199999996</v>
      </c>
      <c r="S53" s="1">
        <f t="shared" si="44"/>
        <v>417305</v>
      </c>
      <c r="T53" s="4">
        <f t="shared" si="45"/>
        <v>61760262.900000006</v>
      </c>
      <c r="U53" s="4">
        <f t="shared" si="46"/>
        <v>50623166.311475419</v>
      </c>
      <c r="V53" s="19"/>
      <c r="W53" s="20"/>
      <c r="X53" s="21"/>
    </row>
    <row r="54" spans="2:28" x14ac:dyDescent="0.25">
      <c r="B54" s="3" t="s">
        <v>16</v>
      </c>
      <c r="C54" s="1">
        <v>55440</v>
      </c>
      <c r="D54" s="1">
        <v>7568269.0999999996</v>
      </c>
      <c r="E54" s="1">
        <v>294</v>
      </c>
      <c r="F54" s="1">
        <v>38245.199999999983</v>
      </c>
      <c r="G54" s="1">
        <v>1455</v>
      </c>
      <c r="H54" s="1">
        <v>284965.00000000006</v>
      </c>
      <c r="I54" s="1">
        <v>2393</v>
      </c>
      <c r="J54" s="1">
        <v>425943.24999999988</v>
      </c>
      <c r="K54" s="1">
        <v>813</v>
      </c>
      <c r="L54" s="1">
        <v>155706.49999999994</v>
      </c>
      <c r="M54" s="1">
        <v>270</v>
      </c>
      <c r="N54" s="1">
        <v>60762.799999999981</v>
      </c>
      <c r="O54" s="1">
        <v>16641</v>
      </c>
      <c r="P54" s="1">
        <v>6252192.4999999991</v>
      </c>
      <c r="S54" s="1">
        <f t="shared" si="44"/>
        <v>77306</v>
      </c>
      <c r="T54" s="4">
        <f t="shared" si="45"/>
        <v>14786084.349999998</v>
      </c>
      <c r="U54" s="4">
        <f t="shared" si="46"/>
        <v>12119741.270491801</v>
      </c>
      <c r="V54" s="19"/>
      <c r="W54" s="20"/>
      <c r="X54" s="21"/>
    </row>
    <row r="55" spans="2:28" x14ac:dyDescent="0.25">
      <c r="B55" s="3" t="s">
        <v>17</v>
      </c>
      <c r="C55" s="1">
        <v>116911</v>
      </c>
      <c r="D55" s="1">
        <v>14760708.599999996</v>
      </c>
      <c r="E55" s="1">
        <v>1108</v>
      </c>
      <c r="F55" s="1">
        <v>128191.20000000003</v>
      </c>
      <c r="G55" s="1">
        <v>3164</v>
      </c>
      <c r="H55" s="1">
        <v>585546.69999999995</v>
      </c>
      <c r="I55" s="1">
        <v>2857</v>
      </c>
      <c r="J55" s="1">
        <v>506562.10000000015</v>
      </c>
      <c r="K55" s="1">
        <v>1004</v>
      </c>
      <c r="L55" s="1">
        <v>166982.50000000009</v>
      </c>
      <c r="M55" s="1">
        <v>331</v>
      </c>
      <c r="N55" s="1">
        <v>70818.600000000006</v>
      </c>
      <c r="O55" s="1">
        <v>21185</v>
      </c>
      <c r="P55" s="1">
        <v>7026722.7999999961</v>
      </c>
      <c r="S55" s="1">
        <f t="shared" si="44"/>
        <v>146560</v>
      </c>
      <c r="T55" s="4">
        <f t="shared" si="45"/>
        <v>23245532.499999989</v>
      </c>
      <c r="U55" s="4">
        <f t="shared" si="46"/>
        <v>19053715.163934417</v>
      </c>
      <c r="V55" s="19"/>
      <c r="W55" s="20"/>
      <c r="X55" s="21"/>
    </row>
    <row r="56" spans="2:28" x14ac:dyDescent="0.25">
      <c r="B56" s="3" t="s">
        <v>18</v>
      </c>
      <c r="C56" s="1">
        <v>759229</v>
      </c>
      <c r="D56" s="1">
        <v>88727387.520000011</v>
      </c>
      <c r="E56" s="1">
        <v>1821</v>
      </c>
      <c r="F56" s="1">
        <v>208204.34000000014</v>
      </c>
      <c r="G56" s="1">
        <v>12807</v>
      </c>
      <c r="H56" s="1">
        <v>2391501.6199999992</v>
      </c>
      <c r="I56" s="1">
        <v>26329</v>
      </c>
      <c r="J56" s="1">
        <v>3481624.4600000018</v>
      </c>
      <c r="K56" s="1">
        <v>2475</v>
      </c>
      <c r="L56" s="1">
        <v>443978.89999999997</v>
      </c>
      <c r="M56" s="1">
        <v>419</v>
      </c>
      <c r="N56" s="1">
        <v>87993.000000000015</v>
      </c>
      <c r="O56" s="1">
        <v>1119</v>
      </c>
      <c r="P56" s="1">
        <v>375639.89999999997</v>
      </c>
      <c r="S56" s="1">
        <f t="shared" si="44"/>
        <v>804199</v>
      </c>
      <c r="T56" s="4">
        <f t="shared" si="45"/>
        <v>95716329.740000039</v>
      </c>
      <c r="U56" s="4">
        <f t="shared" si="46"/>
        <v>78456007.983606592</v>
      </c>
      <c r="V56" s="19"/>
      <c r="W56" s="20"/>
      <c r="X56" s="21"/>
    </row>
    <row r="57" spans="2:28" x14ac:dyDescent="0.25">
      <c r="B57" s="3" t="s">
        <v>19</v>
      </c>
      <c r="C57" s="1">
        <v>63267</v>
      </c>
      <c r="D57" s="1">
        <v>8367832.5999999987</v>
      </c>
      <c r="E57" s="1">
        <v>310</v>
      </c>
      <c r="F57" s="1">
        <v>39375.299999999988</v>
      </c>
      <c r="G57" s="1">
        <v>1718</v>
      </c>
      <c r="H57" s="1">
        <v>333559.70000000019</v>
      </c>
      <c r="I57" s="1">
        <v>2493</v>
      </c>
      <c r="J57" s="1">
        <v>435119.10000000015</v>
      </c>
      <c r="K57" s="1">
        <v>780</v>
      </c>
      <c r="L57" s="1">
        <v>147262.19999999998</v>
      </c>
      <c r="M57" s="1">
        <v>302</v>
      </c>
      <c r="N57" s="1">
        <v>62405.099999999984</v>
      </c>
      <c r="O57" s="1">
        <v>11852</v>
      </c>
      <c r="P57" s="1">
        <v>4399301.3</v>
      </c>
      <c r="S57" s="1">
        <f t="shared" si="44"/>
        <v>80722</v>
      </c>
      <c r="T57" s="4">
        <f t="shared" si="45"/>
        <v>13784855.299999997</v>
      </c>
      <c r="U57" s="4">
        <f t="shared" si="46"/>
        <v>11299061.721311472</v>
      </c>
      <c r="V57" s="19"/>
      <c r="W57" s="20"/>
      <c r="X57" s="21"/>
    </row>
    <row r="58" spans="2:28" x14ac:dyDescent="0.25">
      <c r="B58" s="3" t="s">
        <v>20</v>
      </c>
      <c r="C58" s="1">
        <v>77653</v>
      </c>
      <c r="D58" s="1">
        <v>10589837.599999998</v>
      </c>
      <c r="E58" s="1">
        <v>335</v>
      </c>
      <c r="F58" s="1">
        <v>43520.19999999999</v>
      </c>
      <c r="G58" s="1">
        <v>2319</v>
      </c>
      <c r="H58" s="1">
        <v>466163.5</v>
      </c>
      <c r="I58" s="1">
        <v>2003</v>
      </c>
      <c r="J58" s="1">
        <v>362231.75000000029</v>
      </c>
      <c r="K58" s="1">
        <v>946</v>
      </c>
      <c r="L58" s="1">
        <v>181210.00000000006</v>
      </c>
      <c r="M58" s="1">
        <v>334</v>
      </c>
      <c r="N58" s="1">
        <v>75623.600000000006</v>
      </c>
      <c r="O58" s="1">
        <v>16722</v>
      </c>
      <c r="P58" s="1">
        <v>6184803.3999999976</v>
      </c>
      <c r="S58" s="1">
        <f t="shared" si="44"/>
        <v>100312</v>
      </c>
      <c r="T58" s="4">
        <f t="shared" si="45"/>
        <v>17903390.049999993</v>
      </c>
      <c r="U58" s="4">
        <f t="shared" si="46"/>
        <v>14674909.877049176</v>
      </c>
      <c r="V58" s="19"/>
      <c r="W58" s="20"/>
      <c r="X58" s="21"/>
    </row>
    <row r="59" spans="2:28" x14ac:dyDescent="0.25">
      <c r="B59" s="3" t="s">
        <v>21</v>
      </c>
      <c r="C59" s="1">
        <v>67250</v>
      </c>
      <c r="D59" s="1">
        <v>8763385.0999999996</v>
      </c>
      <c r="E59" s="1">
        <v>118</v>
      </c>
      <c r="F59" s="1">
        <v>14520</v>
      </c>
      <c r="G59" s="1">
        <v>2236</v>
      </c>
      <c r="H59" s="1">
        <v>418565.49999999994</v>
      </c>
      <c r="I59" s="1">
        <v>1006</v>
      </c>
      <c r="J59" s="1">
        <v>184011.1</v>
      </c>
      <c r="K59" s="1">
        <v>1337</v>
      </c>
      <c r="L59" s="1">
        <v>250466.80000000005</v>
      </c>
      <c r="M59" s="1">
        <v>292</v>
      </c>
      <c r="N59" s="1">
        <v>59145.199999999983</v>
      </c>
      <c r="O59" s="1">
        <v>12720</v>
      </c>
      <c r="P59" s="1">
        <v>4662370.6999999993</v>
      </c>
      <c r="S59" s="1">
        <f t="shared" si="44"/>
        <v>84959</v>
      </c>
      <c r="T59" s="4">
        <f t="shared" si="45"/>
        <v>14352464.399999999</v>
      </c>
      <c r="U59" s="4">
        <f t="shared" si="46"/>
        <v>11764315.081967212</v>
      </c>
      <c r="V59" s="19"/>
      <c r="W59" s="20"/>
      <c r="X59" s="21"/>
    </row>
    <row r="60" spans="2:28" x14ac:dyDescent="0.25">
      <c r="B60" s="3" t="s">
        <v>22</v>
      </c>
      <c r="C60" s="1">
        <v>106579</v>
      </c>
      <c r="D60" s="1">
        <v>14058193.899999999</v>
      </c>
      <c r="E60" s="1">
        <v>710</v>
      </c>
      <c r="F60" s="1">
        <v>63395.699999999983</v>
      </c>
      <c r="G60" s="1">
        <v>4066</v>
      </c>
      <c r="H60" s="1">
        <v>775724.2</v>
      </c>
      <c r="I60" s="1">
        <v>2274</v>
      </c>
      <c r="J60" s="1">
        <v>243984.85000000003</v>
      </c>
      <c r="K60" s="1">
        <v>1755</v>
      </c>
      <c r="L60" s="1">
        <v>315809.00000000006</v>
      </c>
      <c r="M60" s="1">
        <v>527</v>
      </c>
      <c r="N60" s="1">
        <v>109500.90000000001</v>
      </c>
      <c r="O60" s="1">
        <v>14665</v>
      </c>
      <c r="P60" s="1">
        <v>5209845.9999999991</v>
      </c>
      <c r="S60" s="1">
        <f t="shared" si="44"/>
        <v>130576</v>
      </c>
      <c r="T60" s="4">
        <f t="shared" si="45"/>
        <v>20776454.549999997</v>
      </c>
      <c r="U60" s="4">
        <f t="shared" si="46"/>
        <v>17029880.778688524</v>
      </c>
      <c r="V60" s="19"/>
      <c r="W60" s="20"/>
      <c r="X60" s="21"/>
    </row>
    <row r="61" spans="2:28" x14ac:dyDescent="0.25">
      <c r="B61" s="3" t="s">
        <v>23</v>
      </c>
      <c r="C61" s="1">
        <v>432046</v>
      </c>
      <c r="D61" s="1">
        <v>55679603.499999985</v>
      </c>
      <c r="E61" s="1">
        <v>1065</v>
      </c>
      <c r="F61" s="1">
        <v>133781.09999999998</v>
      </c>
      <c r="G61" s="1">
        <v>8516</v>
      </c>
      <c r="H61" s="1">
        <v>1636986.4000000004</v>
      </c>
      <c r="I61" s="1">
        <v>8417</v>
      </c>
      <c r="J61" s="1">
        <v>1450405.0999999999</v>
      </c>
      <c r="K61" s="1">
        <v>2253</v>
      </c>
      <c r="L61" s="1">
        <v>418844.7</v>
      </c>
      <c r="M61" s="1">
        <v>518</v>
      </c>
      <c r="N61" s="1">
        <v>115515.20000000001</v>
      </c>
      <c r="O61" s="1">
        <v>906</v>
      </c>
      <c r="P61" s="1">
        <v>328021.29999999993</v>
      </c>
      <c r="S61" s="1">
        <f t="shared" si="44"/>
        <v>453721</v>
      </c>
      <c r="T61" s="4">
        <f t="shared" si="45"/>
        <v>59763157.29999999</v>
      </c>
      <c r="U61" s="4">
        <f t="shared" si="46"/>
        <v>48986194.508196712</v>
      </c>
      <c r="V61" s="19"/>
      <c r="W61" s="20"/>
      <c r="X61" s="21"/>
    </row>
    <row r="62" spans="2:28" s="8" customFormat="1" x14ac:dyDescent="0.25">
      <c r="B62" s="5" t="s">
        <v>24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7">
        <v>807758.6</v>
      </c>
      <c r="U62" s="7">
        <f>+T62/1.22</f>
        <v>662097.21311475406</v>
      </c>
      <c r="V62" s="22"/>
      <c r="W62" s="7"/>
      <c r="X62" s="23"/>
      <c r="Z62"/>
    </row>
    <row r="63" spans="2:28" s="8" customFormat="1" x14ac:dyDescent="0.25">
      <c r="B63" s="5" t="s">
        <v>38</v>
      </c>
      <c r="C63" s="7">
        <f>+SUM(C49:C62)</f>
        <v>2435828</v>
      </c>
      <c r="D63" s="7">
        <f t="shared" ref="D63" si="47">+SUM(D49:D62)</f>
        <v>307417536.71999997</v>
      </c>
      <c r="E63" s="7">
        <f t="shared" ref="E63" si="48">+SUM(E49:E62)</f>
        <v>12050</v>
      </c>
      <c r="F63" s="7">
        <f t="shared" ref="F63" si="49">+SUM(F49:F62)</f>
        <v>1283846.1900000004</v>
      </c>
      <c r="G63" s="7">
        <f t="shared" ref="G63" si="50">+SUM(G49:G62)</f>
        <v>60261</v>
      </c>
      <c r="H63" s="7">
        <f t="shared" ref="H63" si="51">+SUM(H49:H62)</f>
        <v>11510937.819999998</v>
      </c>
      <c r="I63" s="7">
        <f t="shared" ref="I63" si="52">+SUM(I49:I62)</f>
        <v>87929</v>
      </c>
      <c r="J63" s="7">
        <f t="shared" ref="J63" si="53">+SUM(J49:J62)</f>
        <v>12918726.009999998</v>
      </c>
      <c r="K63" s="7">
        <f t="shared" ref="K63" si="54">+SUM(K49:K62)</f>
        <v>21501</v>
      </c>
      <c r="L63" s="7">
        <f t="shared" ref="L63" si="55">+SUM(L49:L62)</f>
        <v>3925634.3000000007</v>
      </c>
      <c r="M63" s="7">
        <f t="shared" ref="M63" si="56">+SUM(M49:M62)</f>
        <v>5003</v>
      </c>
      <c r="N63" s="7">
        <f t="shared" ref="N63" si="57">+SUM(N49:N62)</f>
        <v>1073957.3</v>
      </c>
      <c r="O63" s="7">
        <f t="shared" ref="O63" si="58">+SUM(O49:O62)</f>
        <v>188896</v>
      </c>
      <c r="P63" s="7">
        <f t="shared" ref="P63" si="59">+SUM(P49:P62)</f>
        <v>68429930.799999982</v>
      </c>
      <c r="Q63" s="7">
        <f t="shared" ref="Q63" si="60">+SUM(Q49:Q62)</f>
        <v>0</v>
      </c>
      <c r="R63" s="7">
        <f t="shared" ref="R63" si="61">+SUM(R49:R62)</f>
        <v>0</v>
      </c>
      <c r="S63" s="7">
        <f t="shared" ref="S63" si="62">+SUM(S49:S62)</f>
        <v>2811468</v>
      </c>
      <c r="T63" s="7">
        <f>+SUM(T49:T62)</f>
        <v>407368327.74000007</v>
      </c>
      <c r="U63" s="7">
        <f>+SUM(U49:U62)</f>
        <v>333908465.36065573</v>
      </c>
      <c r="V63" s="22">
        <v>51904552.340000004</v>
      </c>
      <c r="W63" s="7">
        <f>144097827.61/1.22</f>
        <v>118112973.45081969</v>
      </c>
      <c r="X63" s="23">
        <f>+U63-V63+W63</f>
        <v>400116886.47147542</v>
      </c>
      <c r="Z63" s="14"/>
      <c r="AB63" s="31"/>
    </row>
    <row r="64" spans="2:28" s="8" customFormat="1" x14ac:dyDescent="0.25">
      <c r="B64" s="3" t="s">
        <v>25</v>
      </c>
      <c r="C64" s="1">
        <v>36573</v>
      </c>
      <c r="D64" s="1">
        <v>4920836.8999999994</v>
      </c>
      <c r="E64" s="1">
        <v>209</v>
      </c>
      <c r="F64" s="1">
        <v>26099.399999999994</v>
      </c>
      <c r="G64" s="1">
        <v>1776</v>
      </c>
      <c r="H64" s="1">
        <v>343458.60000000009</v>
      </c>
      <c r="I64" s="1">
        <v>1786</v>
      </c>
      <c r="J64" s="1">
        <v>312090.85000000009</v>
      </c>
      <c r="K64" s="1">
        <v>761</v>
      </c>
      <c r="L64" s="1">
        <v>143351.99999999997</v>
      </c>
      <c r="M64" s="1">
        <v>260</v>
      </c>
      <c r="N64" s="1">
        <v>57524.3</v>
      </c>
      <c r="O64" s="1">
        <v>17890</v>
      </c>
      <c r="P64" s="1">
        <v>6622263.5000000037</v>
      </c>
      <c r="Q64" s="1"/>
      <c r="R64" s="1"/>
      <c r="S64" s="1">
        <f>+C64+E64+G64+I64+K64+M64+O64+Q64</f>
        <v>59255</v>
      </c>
      <c r="T64" s="4">
        <f>+D64+F64+H64+J64+L64+N64+P64+R64</f>
        <v>12425625.550000004</v>
      </c>
      <c r="U64" s="4">
        <f>+T64/1.22</f>
        <v>10184938.975409839</v>
      </c>
      <c r="V64" s="19"/>
      <c r="W64" s="20"/>
      <c r="X64" s="21"/>
      <c r="Z64"/>
    </row>
    <row r="65" spans="2:28" s="8" customFormat="1" x14ac:dyDescent="0.25">
      <c r="B65" s="3" t="s">
        <v>12</v>
      </c>
      <c r="C65" s="1">
        <v>76670</v>
      </c>
      <c r="D65" s="1">
        <v>9823257.5999999978</v>
      </c>
      <c r="E65" s="1">
        <v>3428</v>
      </c>
      <c r="F65" s="1">
        <v>271116.35000000003</v>
      </c>
      <c r="G65" s="1">
        <v>3423</v>
      </c>
      <c r="H65" s="1">
        <v>673006.2</v>
      </c>
      <c r="I65" s="1">
        <v>4713</v>
      </c>
      <c r="J65" s="1">
        <v>678078.4</v>
      </c>
      <c r="K65" s="1">
        <v>1556</v>
      </c>
      <c r="L65" s="1">
        <v>305932.80000000005</v>
      </c>
      <c r="M65" s="1">
        <v>329</v>
      </c>
      <c r="N65" s="1">
        <v>74222.499999999985</v>
      </c>
      <c r="O65" s="1">
        <v>28258</v>
      </c>
      <c r="P65" s="1">
        <v>10360889.599999996</v>
      </c>
      <c r="Q65" s="1"/>
      <c r="R65" s="1"/>
      <c r="S65" s="1">
        <f t="shared" ref="S65:S76" si="63">+C65+E65+G65+I65+K65+M65+O65+Q65</f>
        <v>118377</v>
      </c>
      <c r="T65" s="4">
        <f t="shared" ref="T65:T76" si="64">+D65+F65+H65+J65+L65+N65+P65+R65</f>
        <v>22186503.449999996</v>
      </c>
      <c r="U65" s="4">
        <f t="shared" ref="U65:U76" si="65">+T65/1.22</f>
        <v>18185658.565573767</v>
      </c>
      <c r="V65" s="19"/>
      <c r="W65" s="20"/>
      <c r="X65" s="21"/>
      <c r="Z65"/>
    </row>
    <row r="66" spans="2:28" s="8" customFormat="1" x14ac:dyDescent="0.25">
      <c r="B66" s="3" t="s">
        <v>26</v>
      </c>
      <c r="C66" s="1">
        <v>128183</v>
      </c>
      <c r="D66" s="1">
        <v>16520055.4</v>
      </c>
      <c r="E66" s="1">
        <v>801</v>
      </c>
      <c r="F66" s="1">
        <v>95725.400000000023</v>
      </c>
      <c r="G66" s="1">
        <v>5490</v>
      </c>
      <c r="H66" s="1">
        <v>1025138.8000000003</v>
      </c>
      <c r="I66" s="1">
        <v>7633</v>
      </c>
      <c r="J66" s="1">
        <v>1336251.1499999994</v>
      </c>
      <c r="K66" s="1">
        <v>2623</v>
      </c>
      <c r="L66" s="1">
        <v>449034.00000000012</v>
      </c>
      <c r="M66" s="1">
        <v>481</v>
      </c>
      <c r="N66" s="1">
        <v>99527.299999999974</v>
      </c>
      <c r="O66" s="1">
        <v>13909</v>
      </c>
      <c r="P66" s="1">
        <v>4920041.3999999994</v>
      </c>
      <c r="Q66" s="1"/>
      <c r="R66" s="1"/>
      <c r="S66" s="1">
        <f t="shared" si="63"/>
        <v>159120</v>
      </c>
      <c r="T66" s="4">
        <f t="shared" si="64"/>
        <v>24445773.449999999</v>
      </c>
      <c r="U66" s="4">
        <f t="shared" si="65"/>
        <v>20037519.221311476</v>
      </c>
      <c r="V66" s="19"/>
      <c r="W66" s="20"/>
      <c r="X66" s="21"/>
      <c r="Z66"/>
    </row>
    <row r="67" spans="2:28" s="8" customFormat="1" x14ac:dyDescent="0.25">
      <c r="B67" s="3" t="s">
        <v>27</v>
      </c>
      <c r="C67" s="1">
        <v>76927</v>
      </c>
      <c r="D67" s="1">
        <v>10284827</v>
      </c>
      <c r="E67" s="1">
        <v>136</v>
      </c>
      <c r="F67" s="1">
        <v>16782.100000000006</v>
      </c>
      <c r="G67" s="1">
        <v>2737</v>
      </c>
      <c r="H67" s="1">
        <v>536984.4</v>
      </c>
      <c r="I67" s="1">
        <v>2179</v>
      </c>
      <c r="J67" s="1">
        <v>376402.35000000009</v>
      </c>
      <c r="K67" s="1">
        <v>1561</v>
      </c>
      <c r="L67" s="1">
        <v>301485.80000000005</v>
      </c>
      <c r="M67" s="1">
        <v>112</v>
      </c>
      <c r="N67" s="1">
        <v>25765.100000000009</v>
      </c>
      <c r="O67" s="1">
        <v>8652</v>
      </c>
      <c r="P67" s="1">
        <v>3204390.7</v>
      </c>
      <c r="Q67" s="1"/>
      <c r="R67" s="1"/>
      <c r="S67" s="1">
        <f t="shared" si="63"/>
        <v>92304</v>
      </c>
      <c r="T67" s="4">
        <f t="shared" si="64"/>
        <v>14746637.449999999</v>
      </c>
      <c r="U67" s="4">
        <f t="shared" si="65"/>
        <v>12087407.745901639</v>
      </c>
      <c r="V67" s="19"/>
      <c r="W67" s="20"/>
      <c r="X67" s="21"/>
      <c r="Z67"/>
    </row>
    <row r="68" spans="2:28" s="8" customFormat="1" x14ac:dyDescent="0.25">
      <c r="B68" s="3" t="s">
        <v>15</v>
      </c>
      <c r="C68" s="1">
        <v>327777</v>
      </c>
      <c r="D68" s="1">
        <v>42337253.780000009</v>
      </c>
      <c r="E68" s="1">
        <v>2251</v>
      </c>
      <c r="F68" s="1">
        <v>249206.75000000015</v>
      </c>
      <c r="G68" s="1">
        <v>14491</v>
      </c>
      <c r="H68" s="1">
        <v>2829520.0000000005</v>
      </c>
      <c r="I68" s="1">
        <v>23725</v>
      </c>
      <c r="J68" s="1">
        <v>3061063.8000000003</v>
      </c>
      <c r="K68" s="1">
        <v>6175</v>
      </c>
      <c r="L68" s="1">
        <v>1097589.5999999999</v>
      </c>
      <c r="M68" s="1">
        <v>853</v>
      </c>
      <c r="N68" s="1">
        <v>182586.50000000003</v>
      </c>
      <c r="O68" s="1">
        <v>35510</v>
      </c>
      <c r="P68" s="1">
        <v>12641881.399999997</v>
      </c>
      <c r="Q68" s="1"/>
      <c r="R68" s="1"/>
      <c r="S68" s="1">
        <f t="shared" si="63"/>
        <v>410782</v>
      </c>
      <c r="T68" s="4">
        <f t="shared" si="64"/>
        <v>62399101.830000006</v>
      </c>
      <c r="U68" s="4">
        <f t="shared" si="65"/>
        <v>51146804.778688528</v>
      </c>
      <c r="V68" s="19"/>
      <c r="W68" s="20"/>
      <c r="X68" s="21"/>
      <c r="Z68"/>
    </row>
    <row r="69" spans="2:28" s="8" customFormat="1" x14ac:dyDescent="0.25">
      <c r="B69" s="3" t="s">
        <v>28</v>
      </c>
      <c r="C69" s="1">
        <v>45540</v>
      </c>
      <c r="D69" s="1">
        <v>6230297.299999997</v>
      </c>
      <c r="E69" s="1">
        <v>272</v>
      </c>
      <c r="F69" s="1">
        <v>35087.19999999999</v>
      </c>
      <c r="G69" s="1">
        <v>1797</v>
      </c>
      <c r="H69" s="1">
        <v>355705.40000000008</v>
      </c>
      <c r="I69" s="1">
        <v>2286</v>
      </c>
      <c r="J69" s="1">
        <v>403656.05</v>
      </c>
      <c r="K69" s="1">
        <v>975</v>
      </c>
      <c r="L69" s="1">
        <v>186211.50000000003</v>
      </c>
      <c r="M69" s="1">
        <v>283</v>
      </c>
      <c r="N69" s="1">
        <v>62945.599999999991</v>
      </c>
      <c r="O69" s="1">
        <v>15221</v>
      </c>
      <c r="P69" s="1">
        <v>5704246.4999999981</v>
      </c>
      <c r="Q69" s="1"/>
      <c r="R69" s="1"/>
      <c r="S69" s="1">
        <f t="shared" si="63"/>
        <v>66374</v>
      </c>
      <c r="T69" s="4">
        <f t="shared" si="64"/>
        <v>12978149.549999995</v>
      </c>
      <c r="U69" s="4">
        <f t="shared" si="65"/>
        <v>10637827.499999996</v>
      </c>
      <c r="V69" s="19"/>
      <c r="W69" s="20"/>
      <c r="X69" s="21"/>
      <c r="Z69"/>
    </row>
    <row r="70" spans="2:28" s="8" customFormat="1" x14ac:dyDescent="0.25">
      <c r="B70" s="3" t="s">
        <v>17</v>
      </c>
      <c r="C70" s="1">
        <v>100264</v>
      </c>
      <c r="D70" s="1">
        <v>12548145.700000003</v>
      </c>
      <c r="E70" s="1">
        <v>1206</v>
      </c>
      <c r="F70" s="1">
        <v>140304.6</v>
      </c>
      <c r="G70" s="1">
        <v>3608</v>
      </c>
      <c r="H70" s="1">
        <v>647177.4</v>
      </c>
      <c r="I70" s="1">
        <v>2907</v>
      </c>
      <c r="J70" s="1">
        <v>516928.3000000001</v>
      </c>
      <c r="K70" s="1">
        <v>1188</v>
      </c>
      <c r="L70" s="1">
        <v>196795.49999999997</v>
      </c>
      <c r="M70" s="1">
        <v>356</v>
      </c>
      <c r="N70" s="1">
        <v>75662.8</v>
      </c>
      <c r="O70" s="1">
        <v>31370</v>
      </c>
      <c r="P70" s="1">
        <v>10808687.300000001</v>
      </c>
      <c r="Q70" s="1"/>
      <c r="R70" s="1"/>
      <c r="S70" s="1">
        <f t="shared" si="63"/>
        <v>140899</v>
      </c>
      <c r="T70" s="4">
        <f t="shared" si="64"/>
        <v>24933701.600000005</v>
      </c>
      <c r="U70" s="4">
        <f t="shared" si="65"/>
        <v>20437460.327868856</v>
      </c>
      <c r="V70" s="19"/>
      <c r="W70" s="20"/>
      <c r="X70" s="21"/>
      <c r="Z70"/>
    </row>
    <row r="71" spans="2:28" s="8" customFormat="1" x14ac:dyDescent="0.25">
      <c r="B71" s="3" t="s">
        <v>18</v>
      </c>
      <c r="C71" s="1">
        <v>664054</v>
      </c>
      <c r="D71" s="1">
        <v>75210392.069999978</v>
      </c>
      <c r="E71" s="1">
        <v>1526</v>
      </c>
      <c r="F71" s="1">
        <v>172478.14999999997</v>
      </c>
      <c r="G71" s="1">
        <v>14775</v>
      </c>
      <c r="H71" s="1">
        <v>2796691.0200000005</v>
      </c>
      <c r="I71" s="1">
        <v>27060</v>
      </c>
      <c r="J71" s="1">
        <v>3509988.080000001</v>
      </c>
      <c r="K71" s="1">
        <v>3104</v>
      </c>
      <c r="L71" s="1">
        <v>556713.10000000033</v>
      </c>
      <c r="M71" s="1">
        <v>434</v>
      </c>
      <c r="N71" s="1">
        <v>88634.299999999988</v>
      </c>
      <c r="O71" s="1">
        <v>1224</v>
      </c>
      <c r="P71" s="1">
        <v>414272.29999999993</v>
      </c>
      <c r="Q71" s="1"/>
      <c r="R71" s="1"/>
      <c r="S71" s="1">
        <f t="shared" si="63"/>
        <v>712177</v>
      </c>
      <c r="T71" s="4">
        <f t="shared" si="64"/>
        <v>82749169.019999966</v>
      </c>
      <c r="U71" s="4">
        <f t="shared" si="65"/>
        <v>67827187.72131145</v>
      </c>
      <c r="V71" s="19"/>
      <c r="W71" s="20"/>
      <c r="X71" s="21"/>
      <c r="Z71"/>
    </row>
    <row r="72" spans="2:28" s="8" customFormat="1" x14ac:dyDescent="0.25">
      <c r="B72" s="3" t="s">
        <v>19</v>
      </c>
      <c r="C72" s="1">
        <v>43259</v>
      </c>
      <c r="D72" s="1">
        <v>5696081.2999999998</v>
      </c>
      <c r="E72" s="1">
        <v>394</v>
      </c>
      <c r="F72" s="1">
        <v>49339.099999999991</v>
      </c>
      <c r="G72" s="1">
        <v>1833</v>
      </c>
      <c r="H72" s="1">
        <v>355745.70000000007</v>
      </c>
      <c r="I72" s="1">
        <v>2312</v>
      </c>
      <c r="J72" s="1">
        <v>402418.5500000001</v>
      </c>
      <c r="K72" s="1">
        <v>941</v>
      </c>
      <c r="L72" s="1">
        <v>178720.7</v>
      </c>
      <c r="M72" s="1">
        <v>310</v>
      </c>
      <c r="N72" s="1">
        <v>64118.499999999993</v>
      </c>
      <c r="O72" s="1">
        <v>16295</v>
      </c>
      <c r="P72" s="1">
        <v>6072655.8999999994</v>
      </c>
      <c r="Q72" s="1"/>
      <c r="R72" s="1"/>
      <c r="S72" s="1">
        <f t="shared" si="63"/>
        <v>65344</v>
      </c>
      <c r="T72" s="4">
        <f t="shared" si="64"/>
        <v>12819079.75</v>
      </c>
      <c r="U72" s="4">
        <f t="shared" si="65"/>
        <v>10507442.418032788</v>
      </c>
      <c r="V72" s="19"/>
      <c r="W72" s="20"/>
      <c r="X72" s="21"/>
      <c r="Z72"/>
    </row>
    <row r="73" spans="2:28" s="8" customFormat="1" x14ac:dyDescent="0.25">
      <c r="B73" s="3" t="s">
        <v>20</v>
      </c>
      <c r="C73" s="1">
        <v>58060</v>
      </c>
      <c r="D73" s="1">
        <v>7943681.6999999983</v>
      </c>
      <c r="E73" s="1">
        <v>344</v>
      </c>
      <c r="F73" s="1">
        <v>44450.100000000006</v>
      </c>
      <c r="G73" s="1">
        <v>2749</v>
      </c>
      <c r="H73" s="1">
        <v>555020</v>
      </c>
      <c r="I73" s="1">
        <v>1997</v>
      </c>
      <c r="J73" s="1">
        <v>363598.65000000008</v>
      </c>
      <c r="K73" s="1">
        <v>1041</v>
      </c>
      <c r="L73" s="1">
        <v>202520.60000000003</v>
      </c>
      <c r="M73" s="1">
        <v>340</v>
      </c>
      <c r="N73" s="1">
        <v>78778.399999999994</v>
      </c>
      <c r="O73" s="1">
        <v>20940</v>
      </c>
      <c r="P73" s="1">
        <v>7764929.2999999998</v>
      </c>
      <c r="Q73" s="1"/>
      <c r="R73" s="1"/>
      <c r="S73" s="1">
        <f t="shared" si="63"/>
        <v>85471</v>
      </c>
      <c r="T73" s="4">
        <f t="shared" si="64"/>
        <v>16952978.749999996</v>
      </c>
      <c r="U73" s="4">
        <f t="shared" si="65"/>
        <v>13895884.221311472</v>
      </c>
      <c r="V73" s="19"/>
      <c r="W73" s="20"/>
      <c r="X73" s="21"/>
      <c r="Z73"/>
    </row>
    <row r="74" spans="2:28" s="8" customFormat="1" x14ac:dyDescent="0.25">
      <c r="B74" s="3" t="s">
        <v>21</v>
      </c>
      <c r="C74" s="1">
        <v>45957</v>
      </c>
      <c r="D74" s="1">
        <v>5964025.5</v>
      </c>
      <c r="E74" s="1">
        <v>152</v>
      </c>
      <c r="F74" s="1">
        <v>18670.300000000003</v>
      </c>
      <c r="G74" s="1">
        <v>2460</v>
      </c>
      <c r="H74" s="1">
        <v>469667.20000000013</v>
      </c>
      <c r="I74" s="1">
        <v>967</v>
      </c>
      <c r="J74" s="1">
        <v>175965.95</v>
      </c>
      <c r="K74" s="1">
        <v>1706</v>
      </c>
      <c r="L74" s="1">
        <v>322278.2</v>
      </c>
      <c r="M74" s="1">
        <v>295</v>
      </c>
      <c r="N74" s="1">
        <v>61434.399999999994</v>
      </c>
      <c r="O74" s="1">
        <v>15372</v>
      </c>
      <c r="P74" s="1">
        <v>5681323.6999999983</v>
      </c>
      <c r="Q74" s="1"/>
      <c r="R74" s="1"/>
      <c r="S74" s="1">
        <f t="shared" si="63"/>
        <v>66909</v>
      </c>
      <c r="T74" s="4">
        <f t="shared" si="64"/>
        <v>12693365.25</v>
      </c>
      <c r="U74" s="4">
        <f t="shared" si="65"/>
        <v>10404397.745901639</v>
      </c>
      <c r="V74" s="19"/>
      <c r="W74" s="20"/>
      <c r="X74" s="21"/>
      <c r="Z74"/>
    </row>
    <row r="75" spans="2:28" s="8" customFormat="1" x14ac:dyDescent="0.25">
      <c r="B75" s="3" t="s">
        <v>29</v>
      </c>
      <c r="C75" s="1">
        <v>87667</v>
      </c>
      <c r="D75" s="1">
        <v>11559137.700000003</v>
      </c>
      <c r="E75" s="1">
        <v>651</v>
      </c>
      <c r="F75" s="1">
        <v>54544.799999999996</v>
      </c>
      <c r="G75" s="1">
        <v>4921</v>
      </c>
      <c r="H75" s="1">
        <v>946156.60000000009</v>
      </c>
      <c r="I75" s="1">
        <v>2429</v>
      </c>
      <c r="J75" s="1">
        <v>252266.2000000001</v>
      </c>
      <c r="K75" s="1">
        <v>2042</v>
      </c>
      <c r="L75" s="1">
        <v>369557.9</v>
      </c>
      <c r="M75" s="1">
        <v>556</v>
      </c>
      <c r="N75" s="1">
        <v>116587.79999999997</v>
      </c>
      <c r="O75" s="1">
        <v>17310</v>
      </c>
      <c r="P75" s="1">
        <v>6138915.4999999991</v>
      </c>
      <c r="Q75" s="1"/>
      <c r="R75" s="1"/>
      <c r="S75" s="1">
        <f t="shared" si="63"/>
        <v>115576</v>
      </c>
      <c r="T75" s="4">
        <f t="shared" si="64"/>
        <v>19437166.500000004</v>
      </c>
      <c r="U75" s="4">
        <f t="shared" si="65"/>
        <v>15932103.688524593</v>
      </c>
      <c r="V75" s="19"/>
      <c r="W75" s="20"/>
      <c r="X75" s="21"/>
      <c r="Z75"/>
    </row>
    <row r="76" spans="2:28" s="8" customFormat="1" x14ac:dyDescent="0.25">
      <c r="B76" s="3" t="s">
        <v>30</v>
      </c>
      <c r="C76" s="1">
        <v>317958</v>
      </c>
      <c r="D76" s="1">
        <v>40710737.980000027</v>
      </c>
      <c r="E76" s="1">
        <v>866</v>
      </c>
      <c r="F76" s="1">
        <v>108003.1</v>
      </c>
      <c r="G76" s="1">
        <v>10053</v>
      </c>
      <c r="H76" s="1">
        <v>1946512.6</v>
      </c>
      <c r="I76" s="1">
        <v>7321</v>
      </c>
      <c r="J76" s="1">
        <v>1258675.8500000001</v>
      </c>
      <c r="K76" s="1">
        <v>2766</v>
      </c>
      <c r="L76" s="1">
        <v>501734.89999999991</v>
      </c>
      <c r="M76" s="1">
        <v>494</v>
      </c>
      <c r="N76" s="1">
        <v>108371.59999999998</v>
      </c>
      <c r="O76" s="1">
        <v>1271</v>
      </c>
      <c r="P76" s="1">
        <v>451301.29999999981</v>
      </c>
      <c r="Q76" s="1"/>
      <c r="R76" s="1"/>
      <c r="S76" s="1">
        <f t="shared" si="63"/>
        <v>340729</v>
      </c>
      <c r="T76" s="4">
        <f t="shared" si="64"/>
        <v>45085337.330000028</v>
      </c>
      <c r="U76" s="4">
        <f t="shared" si="65"/>
        <v>36955194.532786906</v>
      </c>
      <c r="V76" s="19"/>
      <c r="W76" s="20"/>
      <c r="X76" s="21"/>
      <c r="Z76"/>
    </row>
    <row r="77" spans="2:28" s="8" customFormat="1" x14ac:dyDescent="0.25">
      <c r="B77" s="5" t="s">
        <v>24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7">
        <v>697345.98</v>
      </c>
      <c r="U77" s="7">
        <f>+T77/1.22</f>
        <v>571595.06557377044</v>
      </c>
      <c r="V77" s="22"/>
      <c r="W77" s="7"/>
      <c r="X77" s="23"/>
      <c r="Z77"/>
    </row>
    <row r="78" spans="2:28" s="8" customFormat="1" x14ac:dyDescent="0.25">
      <c r="B78" s="5" t="s">
        <v>39</v>
      </c>
      <c r="C78" s="7">
        <f>+SUM(C64:C77)</f>
        <v>2008889</v>
      </c>
      <c r="D78" s="7">
        <f t="shared" ref="D78" si="66">+SUM(D64:D77)</f>
        <v>249748729.93000001</v>
      </c>
      <c r="E78" s="7">
        <f t="shared" ref="E78" si="67">+SUM(E64:E77)</f>
        <v>12236</v>
      </c>
      <c r="F78" s="7">
        <f t="shared" ref="F78" si="68">+SUM(F64:F77)</f>
        <v>1281807.3500000003</v>
      </c>
      <c r="G78" s="7">
        <f t="shared" ref="G78" si="69">+SUM(G64:G77)</f>
        <v>70113</v>
      </c>
      <c r="H78" s="7">
        <f t="shared" ref="H78" si="70">+SUM(H64:H77)</f>
        <v>13480783.92</v>
      </c>
      <c r="I78" s="7">
        <f t="shared" ref="I78" si="71">+SUM(I64:I77)</f>
        <v>87315</v>
      </c>
      <c r="J78" s="7">
        <f t="shared" ref="J78" si="72">+SUM(J64:J77)</f>
        <v>12647384.18</v>
      </c>
      <c r="K78" s="7">
        <f t="shared" ref="K78" si="73">+SUM(K64:K77)</f>
        <v>26439</v>
      </c>
      <c r="L78" s="7">
        <f t="shared" ref="L78" si="74">+SUM(L64:L77)</f>
        <v>4811926.6000000015</v>
      </c>
      <c r="M78" s="7">
        <f t="shared" ref="M78" si="75">+SUM(M64:M77)</f>
        <v>5103</v>
      </c>
      <c r="N78" s="7">
        <f t="shared" ref="N78" si="76">+SUM(N64:N77)</f>
        <v>1096159.0999999999</v>
      </c>
      <c r="O78" s="7">
        <f t="shared" ref="O78" si="77">+SUM(O64:O77)</f>
        <v>223222</v>
      </c>
      <c r="P78" s="7">
        <f t="shared" ref="P78" si="78">+SUM(P64:P77)</f>
        <v>80785798.399999991</v>
      </c>
      <c r="Q78" s="7">
        <f t="shared" ref="Q78" si="79">+SUM(Q64:Q77)</f>
        <v>0</v>
      </c>
      <c r="R78" s="7">
        <f t="shared" ref="R78" si="80">+SUM(R64:R77)</f>
        <v>0</v>
      </c>
      <c r="S78" s="7">
        <f t="shared" ref="S78" si="81">+SUM(S64:S77)</f>
        <v>2433317</v>
      </c>
      <c r="T78" s="7">
        <f t="shared" ref="T78:U78" si="82">SUM(T64:T77)</f>
        <v>364549935.46000004</v>
      </c>
      <c r="U78" s="7">
        <f t="shared" si="82"/>
        <v>298811422.50819677</v>
      </c>
      <c r="V78" s="22">
        <v>44724161.060000002</v>
      </c>
      <c r="W78" s="7">
        <v>0</v>
      </c>
      <c r="X78" s="23">
        <f>+U78-V78+W78</f>
        <v>254087261.44819677</v>
      </c>
      <c r="Z78" s="14"/>
      <c r="AB78" s="31"/>
    </row>
    <row r="79" spans="2:28" s="8" customFormat="1" x14ac:dyDescent="0.25">
      <c r="B79" s="3" t="s">
        <v>25</v>
      </c>
      <c r="C79" s="1">
        <v>33857</v>
      </c>
      <c r="D79" s="1">
        <v>4825938.0299999993</v>
      </c>
      <c r="E79" s="1">
        <v>206</v>
      </c>
      <c r="F79" s="1">
        <v>27537.839999999986</v>
      </c>
      <c r="G79" s="1">
        <v>1576</v>
      </c>
      <c r="H79" s="1">
        <v>313613.75000000006</v>
      </c>
      <c r="I79" s="1">
        <v>1708</v>
      </c>
      <c r="J79" s="1">
        <v>313492.74000000005</v>
      </c>
      <c r="K79" s="1">
        <v>734</v>
      </c>
      <c r="L79" s="1">
        <v>144096.58000000005</v>
      </c>
      <c r="M79" s="1">
        <v>281</v>
      </c>
      <c r="N79" s="1">
        <v>108826.51000000002</v>
      </c>
      <c r="O79" s="1">
        <v>13360</v>
      </c>
      <c r="P79" s="1">
        <v>5205572.84</v>
      </c>
      <c r="Q79" s="1"/>
      <c r="R79" s="1"/>
      <c r="S79" s="1">
        <f>+C79+E79+G79+I79+K79+M79+O79+Q79</f>
        <v>51722</v>
      </c>
      <c r="T79" s="4">
        <f>+D79+F79+H79+J79+L79+N79+P79+R79</f>
        <v>10939078.289999999</v>
      </c>
      <c r="U79" s="4">
        <f>+T79/1.22</f>
        <v>8966457.6147540975</v>
      </c>
      <c r="V79" s="19"/>
      <c r="W79" s="20"/>
      <c r="X79" s="21"/>
      <c r="Z79"/>
    </row>
    <row r="80" spans="2:28" s="8" customFormat="1" x14ac:dyDescent="0.25">
      <c r="B80" s="3" t="s">
        <v>12</v>
      </c>
      <c r="C80" s="1">
        <v>66836</v>
      </c>
      <c r="D80" s="1">
        <v>9042804.3299999963</v>
      </c>
      <c r="E80" s="1">
        <v>2858</v>
      </c>
      <c r="F80" s="1">
        <v>215367.43000000008</v>
      </c>
      <c r="G80" s="1">
        <v>3177</v>
      </c>
      <c r="H80" s="1">
        <v>641945.44000000029</v>
      </c>
      <c r="I80" s="1">
        <v>4176</v>
      </c>
      <c r="J80" s="1">
        <v>650438.13</v>
      </c>
      <c r="K80" s="1">
        <v>1709</v>
      </c>
      <c r="L80" s="1">
        <v>341387.00000000012</v>
      </c>
      <c r="M80" s="1">
        <v>327</v>
      </c>
      <c r="N80" s="1">
        <v>123932.71</v>
      </c>
      <c r="O80" s="1">
        <v>24735</v>
      </c>
      <c r="P80" s="1">
        <v>9189316.9900000021</v>
      </c>
      <c r="Q80" s="1"/>
      <c r="R80" s="1"/>
      <c r="S80" s="1">
        <f t="shared" ref="S80:S91" si="83">+C80+E80+G80+I80+K80+M80+O80+Q80</f>
        <v>103818</v>
      </c>
      <c r="T80" s="4">
        <f t="shared" ref="T80:T91" si="84">+D80+F80+H80+J80+L80+N80+P80+R80</f>
        <v>20205192.030000001</v>
      </c>
      <c r="U80" s="4">
        <f t="shared" ref="U80:U91" si="85">+T80/1.22</f>
        <v>16561632.811475411</v>
      </c>
      <c r="V80" s="19"/>
      <c r="W80" s="20"/>
      <c r="X80" s="21"/>
      <c r="Z80"/>
    </row>
    <row r="81" spans="2:28" s="8" customFormat="1" x14ac:dyDescent="0.25">
      <c r="B81" s="3" t="s">
        <v>26</v>
      </c>
      <c r="C81" s="1">
        <v>123240</v>
      </c>
      <c r="D81" s="1">
        <v>16933839.659999993</v>
      </c>
      <c r="E81" s="1">
        <v>806</v>
      </c>
      <c r="F81" s="1">
        <v>100667.1</v>
      </c>
      <c r="G81" s="1">
        <v>5334</v>
      </c>
      <c r="H81" s="1">
        <v>1037377.8399999997</v>
      </c>
      <c r="I81" s="1">
        <v>7831</v>
      </c>
      <c r="J81" s="1">
        <v>1450418.5799999984</v>
      </c>
      <c r="K81" s="1">
        <v>2480</v>
      </c>
      <c r="L81" s="1">
        <v>439959.1200000004</v>
      </c>
      <c r="M81" s="1">
        <v>509</v>
      </c>
      <c r="N81" s="1">
        <v>182644.39000000007</v>
      </c>
      <c r="O81" s="1">
        <v>13651</v>
      </c>
      <c r="P81" s="1">
        <v>5016428.1099999966</v>
      </c>
      <c r="Q81" s="1"/>
      <c r="R81" s="1"/>
      <c r="S81" s="1">
        <f t="shared" si="83"/>
        <v>153851</v>
      </c>
      <c r="T81" s="4">
        <f t="shared" si="84"/>
        <v>25161334.79999999</v>
      </c>
      <c r="U81" s="4">
        <f t="shared" si="85"/>
        <v>20624044.91803278</v>
      </c>
      <c r="V81" s="19"/>
      <c r="W81" s="20"/>
      <c r="X81" s="21"/>
      <c r="Z81"/>
    </row>
    <row r="82" spans="2:28" s="8" customFormat="1" x14ac:dyDescent="0.25">
      <c r="B82" s="3" t="s">
        <v>27</v>
      </c>
      <c r="C82" s="1">
        <v>72438</v>
      </c>
      <c r="D82" s="1">
        <v>10321610.049999993</v>
      </c>
      <c r="E82" s="1">
        <v>155</v>
      </c>
      <c r="F82" s="1">
        <v>20502.359999999993</v>
      </c>
      <c r="G82" s="1">
        <v>2689</v>
      </c>
      <c r="H82" s="1">
        <v>550681.80999999994</v>
      </c>
      <c r="I82" s="1">
        <v>2128</v>
      </c>
      <c r="J82" s="1">
        <v>384348.90000000026</v>
      </c>
      <c r="K82" s="1">
        <v>1494</v>
      </c>
      <c r="L82" s="1">
        <v>300425.23000000004</v>
      </c>
      <c r="M82" s="1">
        <v>83</v>
      </c>
      <c r="N82" s="1">
        <v>31936.810000000005</v>
      </c>
      <c r="O82" s="1">
        <v>6714</v>
      </c>
      <c r="P82" s="1">
        <v>2652651.5799999973</v>
      </c>
      <c r="Q82" s="1"/>
      <c r="R82" s="1"/>
      <c r="S82" s="1">
        <f t="shared" si="83"/>
        <v>85701</v>
      </c>
      <c r="T82" s="4">
        <f t="shared" si="84"/>
        <v>14262156.739999991</v>
      </c>
      <c r="U82" s="4">
        <f t="shared" si="85"/>
        <v>11690292.409836058</v>
      </c>
      <c r="V82" s="19"/>
      <c r="W82" s="20"/>
      <c r="X82" s="21"/>
      <c r="Z82"/>
    </row>
    <row r="83" spans="2:28" s="8" customFormat="1" x14ac:dyDescent="0.25">
      <c r="B83" s="3" t="s">
        <v>15</v>
      </c>
      <c r="C83" s="1">
        <v>316556</v>
      </c>
      <c r="D83" s="1">
        <v>43521839.380000018</v>
      </c>
      <c r="E83" s="1">
        <v>2321</v>
      </c>
      <c r="F83" s="1">
        <v>269754.51000000013</v>
      </c>
      <c r="G83" s="1">
        <v>14256</v>
      </c>
      <c r="H83" s="1">
        <v>2916112.649999999</v>
      </c>
      <c r="I83" s="1">
        <v>23534</v>
      </c>
      <c r="J83" s="1">
        <v>3170035.4800000032</v>
      </c>
      <c r="K83" s="1">
        <v>5930</v>
      </c>
      <c r="L83" s="1">
        <v>1094059.3800000001</v>
      </c>
      <c r="M83" s="1">
        <v>848</v>
      </c>
      <c r="N83" s="1">
        <v>311914.58000000025</v>
      </c>
      <c r="O83" s="1">
        <v>35568</v>
      </c>
      <c r="P83" s="1">
        <v>13342201.280000005</v>
      </c>
      <c r="Q83" s="1"/>
      <c r="R83" s="1"/>
      <c r="S83" s="1">
        <f t="shared" si="83"/>
        <v>399013</v>
      </c>
      <c r="T83" s="4">
        <f t="shared" si="84"/>
        <v>64625917.26000002</v>
      </c>
      <c r="U83" s="4">
        <f t="shared" si="85"/>
        <v>52972063.327868871</v>
      </c>
      <c r="V83" s="19"/>
      <c r="W83" s="20"/>
      <c r="X83" s="21"/>
      <c r="Z83"/>
    </row>
    <row r="84" spans="2:28" s="8" customFormat="1" x14ac:dyDescent="0.25">
      <c r="B84" s="3" t="s">
        <v>28</v>
      </c>
      <c r="C84" s="1">
        <v>45631</v>
      </c>
      <c r="D84" s="1">
        <v>6628232.2799999975</v>
      </c>
      <c r="E84" s="1">
        <v>337</v>
      </c>
      <c r="F84" s="1">
        <v>45777.64999999998</v>
      </c>
      <c r="G84" s="1">
        <v>1552</v>
      </c>
      <c r="H84" s="1">
        <v>316784.40000000014</v>
      </c>
      <c r="I84" s="1">
        <v>2272</v>
      </c>
      <c r="J84" s="1">
        <v>417844.91999999993</v>
      </c>
      <c r="K84" s="1">
        <v>910</v>
      </c>
      <c r="L84" s="1">
        <v>179752.2300000001</v>
      </c>
      <c r="M84" s="1">
        <v>281</v>
      </c>
      <c r="N84" s="1">
        <v>109517.79000000004</v>
      </c>
      <c r="O84" s="1">
        <v>17412</v>
      </c>
      <c r="P84" s="1">
        <v>6890746.9400000004</v>
      </c>
      <c r="Q84" s="1"/>
      <c r="R84" s="1"/>
      <c r="S84" s="1">
        <f t="shared" si="83"/>
        <v>68395</v>
      </c>
      <c r="T84" s="4">
        <f t="shared" si="84"/>
        <v>14588656.209999999</v>
      </c>
      <c r="U84" s="4">
        <f t="shared" si="85"/>
        <v>11957914.926229509</v>
      </c>
      <c r="V84" s="19"/>
      <c r="W84" s="20"/>
      <c r="X84" s="21"/>
      <c r="Z84"/>
    </row>
    <row r="85" spans="2:28" s="8" customFormat="1" x14ac:dyDescent="0.25">
      <c r="B85" s="3" t="s">
        <v>17</v>
      </c>
      <c r="C85" s="1">
        <v>100716</v>
      </c>
      <c r="D85" s="1">
        <v>13365009.890000001</v>
      </c>
      <c r="E85" s="1">
        <v>942</v>
      </c>
      <c r="F85" s="1">
        <v>95403.310000000012</v>
      </c>
      <c r="G85" s="1">
        <v>3457</v>
      </c>
      <c r="H85" s="1">
        <v>643445.4800000001</v>
      </c>
      <c r="I85" s="1">
        <v>2959</v>
      </c>
      <c r="J85" s="1">
        <v>551128.01000000013</v>
      </c>
      <c r="K85" s="1">
        <v>1249</v>
      </c>
      <c r="L85" s="1">
        <v>205454.48000000007</v>
      </c>
      <c r="M85" s="1">
        <v>396</v>
      </c>
      <c r="N85" s="1">
        <v>128559.73000000008</v>
      </c>
      <c r="O85" s="1">
        <v>25128</v>
      </c>
      <c r="P85" s="1">
        <v>8887301.0500000026</v>
      </c>
      <c r="Q85" s="1"/>
      <c r="R85" s="1"/>
      <c r="S85" s="1">
        <f t="shared" si="83"/>
        <v>134847</v>
      </c>
      <c r="T85" s="4">
        <f t="shared" si="84"/>
        <v>23876301.950000003</v>
      </c>
      <c r="U85" s="4">
        <f t="shared" si="85"/>
        <v>19570739.303278692</v>
      </c>
      <c r="V85" s="19"/>
      <c r="W85" s="20"/>
      <c r="X85" s="21"/>
      <c r="Z85"/>
    </row>
    <row r="86" spans="2:28" s="8" customFormat="1" x14ac:dyDescent="0.25">
      <c r="B86" s="3" t="s">
        <v>18</v>
      </c>
      <c r="C86" s="1">
        <v>629506</v>
      </c>
      <c r="D86" s="1">
        <v>75080240.12000002</v>
      </c>
      <c r="E86" s="1">
        <v>1420</v>
      </c>
      <c r="F86" s="1">
        <v>173487.72000000003</v>
      </c>
      <c r="G86" s="1">
        <v>14304</v>
      </c>
      <c r="H86" s="1">
        <v>2824959.3200000008</v>
      </c>
      <c r="I86" s="1">
        <v>26297</v>
      </c>
      <c r="J86" s="1">
        <v>3520221.8700000015</v>
      </c>
      <c r="K86" s="1">
        <v>3158</v>
      </c>
      <c r="L86" s="1">
        <v>585617.22000000009</v>
      </c>
      <c r="M86" s="1">
        <v>369</v>
      </c>
      <c r="N86" s="1">
        <v>133381.64000000004</v>
      </c>
      <c r="O86" s="1">
        <v>1140</v>
      </c>
      <c r="P86" s="1">
        <v>396667.86999999982</v>
      </c>
      <c r="Q86" s="1"/>
      <c r="R86" s="1"/>
      <c r="S86" s="1">
        <f t="shared" si="83"/>
        <v>676194</v>
      </c>
      <c r="T86" s="4">
        <f t="shared" si="84"/>
        <v>82714575.760000035</v>
      </c>
      <c r="U86" s="4">
        <f t="shared" si="85"/>
        <v>67798832.590163961</v>
      </c>
      <c r="V86" s="19"/>
      <c r="W86" s="20"/>
      <c r="X86" s="21"/>
      <c r="Z86"/>
    </row>
    <row r="87" spans="2:28" s="8" customFormat="1" x14ac:dyDescent="0.25">
      <c r="B87" s="3" t="s">
        <v>19</v>
      </c>
      <c r="C87" s="1">
        <v>40209</v>
      </c>
      <c r="D87" s="1">
        <v>5653401.7699999958</v>
      </c>
      <c r="E87" s="1">
        <v>322</v>
      </c>
      <c r="F87" s="1">
        <v>42561.569999999971</v>
      </c>
      <c r="G87" s="1">
        <v>1898</v>
      </c>
      <c r="H87" s="1">
        <v>387722.16000000015</v>
      </c>
      <c r="I87" s="1">
        <v>2156</v>
      </c>
      <c r="J87" s="1">
        <v>389000.30000000034</v>
      </c>
      <c r="K87" s="1">
        <v>932</v>
      </c>
      <c r="L87" s="1">
        <v>184007.62000000011</v>
      </c>
      <c r="M87" s="1">
        <v>416</v>
      </c>
      <c r="N87" s="1">
        <v>155553.69</v>
      </c>
      <c r="O87" s="1">
        <v>16090</v>
      </c>
      <c r="P87" s="1">
        <v>6303641.3000000017</v>
      </c>
      <c r="Q87" s="1"/>
      <c r="R87" s="1"/>
      <c r="S87" s="1">
        <f t="shared" si="83"/>
        <v>62023</v>
      </c>
      <c r="T87" s="4">
        <f t="shared" si="84"/>
        <v>13115888.41</v>
      </c>
      <c r="U87" s="4">
        <f t="shared" si="85"/>
        <v>10750728.204918033</v>
      </c>
      <c r="V87" s="19"/>
      <c r="W87" s="20"/>
      <c r="X87" s="21"/>
      <c r="Z87"/>
    </row>
    <row r="88" spans="2:28" s="8" customFormat="1" x14ac:dyDescent="0.25">
      <c r="B88" s="3" t="s">
        <v>20</v>
      </c>
      <c r="C88" s="1">
        <v>54861</v>
      </c>
      <c r="D88" s="1">
        <v>7967719.3999999948</v>
      </c>
      <c r="E88" s="1">
        <v>289</v>
      </c>
      <c r="F88" s="1">
        <v>38625.819999999978</v>
      </c>
      <c r="G88" s="1">
        <v>2536</v>
      </c>
      <c r="H88" s="1">
        <v>534634.2300000001</v>
      </c>
      <c r="I88" s="1">
        <v>1702</v>
      </c>
      <c r="J88" s="1">
        <v>319660.56000000023</v>
      </c>
      <c r="K88" s="1">
        <v>1131</v>
      </c>
      <c r="L88" s="1">
        <v>225818.53000000003</v>
      </c>
      <c r="M88" s="1">
        <v>356</v>
      </c>
      <c r="N88" s="1">
        <v>147141.0400000001</v>
      </c>
      <c r="O88" s="1">
        <v>17237</v>
      </c>
      <c r="P88" s="1">
        <v>6760229.2900000019</v>
      </c>
      <c r="Q88" s="1"/>
      <c r="R88" s="1"/>
      <c r="S88" s="1">
        <f t="shared" si="83"/>
        <v>78112</v>
      </c>
      <c r="T88" s="4">
        <f t="shared" si="84"/>
        <v>15993828.869999997</v>
      </c>
      <c r="U88" s="4">
        <f t="shared" si="85"/>
        <v>13109695.795081966</v>
      </c>
      <c r="V88" s="19"/>
      <c r="W88" s="20"/>
      <c r="X88" s="21"/>
      <c r="Z88"/>
    </row>
    <row r="89" spans="2:28" s="8" customFormat="1" x14ac:dyDescent="0.25">
      <c r="B89" s="3" t="s">
        <v>21</v>
      </c>
      <c r="C89" s="1">
        <v>44762</v>
      </c>
      <c r="D89" s="1">
        <v>6217741.1999999965</v>
      </c>
      <c r="E89" s="1">
        <v>134</v>
      </c>
      <c r="F89" s="1">
        <v>17758.409999999996</v>
      </c>
      <c r="G89" s="1">
        <v>2423</v>
      </c>
      <c r="H89" s="1">
        <v>481987.73000000004</v>
      </c>
      <c r="I89" s="1">
        <v>991</v>
      </c>
      <c r="J89" s="1">
        <v>191852.18000000002</v>
      </c>
      <c r="K89" s="1">
        <v>1684</v>
      </c>
      <c r="L89" s="1">
        <v>326031.4800000001</v>
      </c>
      <c r="M89" s="1">
        <v>227</v>
      </c>
      <c r="N89" s="1">
        <v>85468.840000000026</v>
      </c>
      <c r="O89" s="1">
        <v>14012</v>
      </c>
      <c r="P89" s="1">
        <v>5455708.8399999971</v>
      </c>
      <c r="Q89" s="1"/>
      <c r="R89" s="1"/>
      <c r="S89" s="1">
        <f t="shared" si="83"/>
        <v>64233</v>
      </c>
      <c r="T89" s="4">
        <f t="shared" si="84"/>
        <v>12776548.679999994</v>
      </c>
      <c r="U89" s="4">
        <f t="shared" si="85"/>
        <v>10472580.885245897</v>
      </c>
      <c r="V89" s="19"/>
      <c r="W89" s="20"/>
      <c r="X89" s="21"/>
      <c r="Z89"/>
    </row>
    <row r="90" spans="2:28" s="8" customFormat="1" x14ac:dyDescent="0.25">
      <c r="B90" s="3" t="s">
        <v>29</v>
      </c>
      <c r="C90" s="1">
        <v>81550</v>
      </c>
      <c r="D90" s="1">
        <v>11409349.289999997</v>
      </c>
      <c r="E90" s="1">
        <v>686</v>
      </c>
      <c r="F90" s="1">
        <v>61168.829999999987</v>
      </c>
      <c r="G90" s="1">
        <v>4712</v>
      </c>
      <c r="H90" s="1">
        <v>944024.31000000017</v>
      </c>
      <c r="I90" s="1">
        <v>2391</v>
      </c>
      <c r="J90" s="1">
        <v>260561.37000000011</v>
      </c>
      <c r="K90" s="1">
        <v>1805</v>
      </c>
      <c r="L90" s="1">
        <v>332475.44000000018</v>
      </c>
      <c r="M90" s="1">
        <v>457</v>
      </c>
      <c r="N90" s="1">
        <v>167760.97000000006</v>
      </c>
      <c r="O90" s="1">
        <v>16488</v>
      </c>
      <c r="P90" s="1">
        <v>6147904.0500000035</v>
      </c>
      <c r="Q90" s="1"/>
      <c r="R90" s="1"/>
      <c r="S90" s="1">
        <f t="shared" si="83"/>
        <v>108089</v>
      </c>
      <c r="T90" s="4">
        <f t="shared" si="84"/>
        <v>19323244.260000002</v>
      </c>
      <c r="U90" s="4">
        <f t="shared" si="85"/>
        <v>15838724.80327869</v>
      </c>
      <c r="V90" s="19"/>
      <c r="W90" s="20"/>
      <c r="X90" s="21"/>
      <c r="Z90"/>
    </row>
    <row r="91" spans="2:28" s="8" customFormat="1" x14ac:dyDescent="0.25">
      <c r="B91" s="3" t="s">
        <v>30</v>
      </c>
      <c r="C91" s="1">
        <v>297427</v>
      </c>
      <c r="D91" s="1">
        <v>40518655.540000021</v>
      </c>
      <c r="E91" s="1">
        <v>831</v>
      </c>
      <c r="F91" s="1">
        <v>110486.31999999998</v>
      </c>
      <c r="G91" s="1">
        <v>9485</v>
      </c>
      <c r="H91" s="1">
        <v>1926849.7599999998</v>
      </c>
      <c r="I91" s="1">
        <v>6922</v>
      </c>
      <c r="J91" s="1">
        <v>1234038.3599999996</v>
      </c>
      <c r="K91" s="1">
        <v>2657</v>
      </c>
      <c r="L91" s="1">
        <v>504674.31000000011</v>
      </c>
      <c r="M91" s="1">
        <v>462</v>
      </c>
      <c r="N91" s="1">
        <v>175040.79000000004</v>
      </c>
      <c r="O91" s="1">
        <v>1106</v>
      </c>
      <c r="P91" s="1">
        <v>406508.49999999994</v>
      </c>
      <c r="Q91" s="1"/>
      <c r="R91" s="1"/>
      <c r="S91" s="1">
        <f t="shared" si="83"/>
        <v>318890</v>
      </c>
      <c r="T91" s="4">
        <f t="shared" si="84"/>
        <v>44876253.580000021</v>
      </c>
      <c r="U91" s="4">
        <f t="shared" si="85"/>
        <v>36783814.409836084</v>
      </c>
      <c r="V91" s="19"/>
      <c r="W91" s="20"/>
      <c r="X91" s="21"/>
      <c r="Z91"/>
    </row>
    <row r="92" spans="2:28" s="8" customFormat="1" x14ac:dyDescent="0.25">
      <c r="B92" s="5" t="s">
        <v>24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7">
        <v>913676.49</v>
      </c>
      <c r="U92" s="7">
        <f>+T92/1.22</f>
        <v>748915.15573770495</v>
      </c>
      <c r="V92" s="22"/>
      <c r="W92" s="7"/>
      <c r="X92" s="23"/>
      <c r="Z92"/>
    </row>
    <row r="93" spans="2:28" s="8" customFormat="1" x14ac:dyDescent="0.25">
      <c r="B93" s="5" t="s">
        <v>40</v>
      </c>
      <c r="C93" s="7">
        <f>+SUM(C79:C92)</f>
        <v>1907589</v>
      </c>
      <c r="D93" s="7">
        <f t="shared" ref="D93" si="86">+SUM(D79:D92)</f>
        <v>251486380.94</v>
      </c>
      <c r="E93" s="7">
        <f t="shared" ref="E93" si="87">+SUM(E79:E92)</f>
        <v>11307</v>
      </c>
      <c r="F93" s="7">
        <f t="shared" ref="F93" si="88">+SUM(F79:F92)</f>
        <v>1219098.8700000003</v>
      </c>
      <c r="G93" s="7">
        <f t="shared" ref="G93" si="89">+SUM(G79:G92)</f>
        <v>67399</v>
      </c>
      <c r="H93" s="7">
        <f t="shared" ref="H93" si="90">+SUM(H79:H92)</f>
        <v>13520138.880000003</v>
      </c>
      <c r="I93" s="7">
        <f t="shared" ref="I93" si="91">+SUM(I79:I92)</f>
        <v>85067</v>
      </c>
      <c r="J93" s="7">
        <f t="shared" ref="J93" si="92">+SUM(J79:J92)</f>
        <v>12853041.400000002</v>
      </c>
      <c r="K93" s="7">
        <f t="shared" ref="K93" si="93">+SUM(K79:K92)</f>
        <v>25873</v>
      </c>
      <c r="L93" s="7">
        <f t="shared" ref="L93" si="94">+SUM(L79:L92)</f>
        <v>4863758.620000001</v>
      </c>
      <c r="M93" s="7">
        <f t="shared" ref="M93" si="95">+SUM(M79:M92)</f>
        <v>5012</v>
      </c>
      <c r="N93" s="7">
        <f t="shared" ref="N93" si="96">+SUM(N79:N92)</f>
        <v>1861679.4900000007</v>
      </c>
      <c r="O93" s="7">
        <f t="shared" ref="O93" si="97">+SUM(O79:O92)</f>
        <v>202641</v>
      </c>
      <c r="P93" s="7">
        <f t="shared" ref="P93" si="98">+SUM(P79:P92)</f>
        <v>76654878.640000001</v>
      </c>
      <c r="Q93" s="7">
        <f t="shared" ref="Q93" si="99">+SUM(Q79:Q92)</f>
        <v>0</v>
      </c>
      <c r="R93" s="7">
        <f t="shared" ref="R93" si="100">+SUM(R79:R92)</f>
        <v>0</v>
      </c>
      <c r="S93" s="7">
        <f t="shared" ref="S93" si="101">+SUM(S79:S92)</f>
        <v>2304888</v>
      </c>
      <c r="T93" s="7">
        <f t="shared" ref="T93:U93" si="102">SUM(T79:T92)</f>
        <v>363372653.33000016</v>
      </c>
      <c r="U93" s="7">
        <f t="shared" si="102"/>
        <v>297846437.1557377</v>
      </c>
      <c r="V93" s="22">
        <v>39761237.649999999</v>
      </c>
      <c r="W93" s="7">
        <v>0</v>
      </c>
      <c r="X93" s="23">
        <f>+U93-V93+W93</f>
        <v>258085199.50573769</v>
      </c>
      <c r="Z93" s="14"/>
      <c r="AB93" s="31"/>
    </row>
    <row r="94" spans="2:28" s="8" customFormat="1" x14ac:dyDescent="0.25">
      <c r="B94" s="3" t="s">
        <v>25</v>
      </c>
      <c r="C94" s="1">
        <v>40436</v>
      </c>
      <c r="D94" s="1">
        <v>5880338.1499999929</v>
      </c>
      <c r="E94" s="1">
        <v>193</v>
      </c>
      <c r="F94" s="1">
        <v>26207.139999999978</v>
      </c>
      <c r="G94" s="1">
        <v>1495</v>
      </c>
      <c r="H94" s="1">
        <v>302885.73</v>
      </c>
      <c r="I94" s="1">
        <v>1742</v>
      </c>
      <c r="J94" s="1">
        <v>324263.3</v>
      </c>
      <c r="K94" s="1">
        <v>678</v>
      </c>
      <c r="L94" s="1">
        <v>134738.6100000001</v>
      </c>
      <c r="M94" s="1">
        <v>231</v>
      </c>
      <c r="N94" s="1">
        <v>102886.51000000005</v>
      </c>
      <c r="O94" s="1">
        <v>12586</v>
      </c>
      <c r="P94" s="1">
        <v>5012140.3199999984</v>
      </c>
      <c r="Q94" s="1">
        <v>0</v>
      </c>
      <c r="R94" s="1">
        <v>0</v>
      </c>
      <c r="S94" s="1">
        <f>+C94+E94+G94+I94+K94+M94+O94+Q94</f>
        <v>57361</v>
      </c>
      <c r="T94" s="4">
        <f>+D94+F94+H94+J94+L94+N94+P94+R94</f>
        <v>11783459.75999999</v>
      </c>
      <c r="U94" s="4">
        <f>+T94/1.22</f>
        <v>9658573.573770484</v>
      </c>
      <c r="V94" s="19"/>
      <c r="W94" s="20"/>
      <c r="X94" s="21"/>
      <c r="Z94"/>
    </row>
    <row r="95" spans="2:28" s="8" customFormat="1" x14ac:dyDescent="0.25">
      <c r="B95" s="3" t="s">
        <v>12</v>
      </c>
      <c r="C95" s="1">
        <v>67063</v>
      </c>
      <c r="D95" s="1">
        <v>9437478.2799999937</v>
      </c>
      <c r="E95" s="1">
        <v>2529</v>
      </c>
      <c r="F95" s="1">
        <v>203486.64000000004</v>
      </c>
      <c r="G95" s="1">
        <v>2631</v>
      </c>
      <c r="H95" s="1">
        <v>542881.30999999994</v>
      </c>
      <c r="I95" s="1">
        <v>3869</v>
      </c>
      <c r="J95" s="1">
        <v>629423.01000000024</v>
      </c>
      <c r="K95" s="1">
        <v>1544</v>
      </c>
      <c r="L95" s="1">
        <v>314877.39999999997</v>
      </c>
      <c r="M95" s="1">
        <v>283</v>
      </c>
      <c r="N95" s="1">
        <v>130591.49000000008</v>
      </c>
      <c r="O95" s="1">
        <v>25136</v>
      </c>
      <c r="P95" s="1">
        <v>9557459.1700000055</v>
      </c>
      <c r="Q95" s="1">
        <v>3432</v>
      </c>
      <c r="R95" s="1">
        <v>1660309.3100000003</v>
      </c>
      <c r="S95" s="1">
        <f t="shared" ref="S95:S106" si="103">+C95+E95+G95+I95+K95+M95+O95+Q95</f>
        <v>106487</v>
      </c>
      <c r="T95" s="4">
        <f t="shared" ref="T95:T106" si="104">+D95+F95+H95+J95+L95+N95+P95+R95</f>
        <v>22476506.609999999</v>
      </c>
      <c r="U95" s="4">
        <f t="shared" ref="U95:U106" si="105">+T95/1.22</f>
        <v>18423366.073770493</v>
      </c>
      <c r="V95" s="19"/>
      <c r="W95" s="20"/>
      <c r="X95" s="21"/>
      <c r="Z95"/>
    </row>
    <row r="96" spans="2:28" s="8" customFormat="1" x14ac:dyDescent="0.25">
      <c r="B96" s="3" t="s">
        <v>26</v>
      </c>
      <c r="C96" s="1">
        <v>149933</v>
      </c>
      <c r="D96" s="1">
        <v>21061131.050000016</v>
      </c>
      <c r="E96" s="1">
        <v>932</v>
      </c>
      <c r="F96" s="1">
        <v>122552.96999999997</v>
      </c>
      <c r="G96" s="1">
        <v>4985</v>
      </c>
      <c r="H96" s="1">
        <v>987719.57000000018</v>
      </c>
      <c r="I96" s="1">
        <v>8729</v>
      </c>
      <c r="J96" s="1">
        <v>1654582.9599999997</v>
      </c>
      <c r="K96" s="1">
        <v>2378</v>
      </c>
      <c r="L96" s="1">
        <v>431881.41000000015</v>
      </c>
      <c r="M96" s="1">
        <v>450</v>
      </c>
      <c r="N96" s="1">
        <v>180285.27000000016</v>
      </c>
      <c r="O96" s="1">
        <v>12970</v>
      </c>
      <c r="P96" s="1">
        <v>4876830.2800000021</v>
      </c>
      <c r="Q96" s="1">
        <v>0</v>
      </c>
      <c r="R96" s="1">
        <v>0</v>
      </c>
      <c r="S96" s="1">
        <f t="shared" si="103"/>
        <v>180377</v>
      </c>
      <c r="T96" s="4">
        <f t="shared" si="104"/>
        <v>29314983.510000017</v>
      </c>
      <c r="U96" s="4">
        <f t="shared" si="105"/>
        <v>24028675.008196734</v>
      </c>
      <c r="V96" s="19"/>
      <c r="W96" s="20"/>
      <c r="X96" s="21"/>
      <c r="Z96"/>
    </row>
    <row r="97" spans="2:28" s="8" customFormat="1" x14ac:dyDescent="0.25">
      <c r="B97" s="3" t="s">
        <v>27</v>
      </c>
      <c r="C97" s="1">
        <v>89851</v>
      </c>
      <c r="D97" s="1">
        <v>13012973.310000008</v>
      </c>
      <c r="E97" s="1">
        <v>142</v>
      </c>
      <c r="F97" s="1">
        <v>19112.929999999982</v>
      </c>
      <c r="G97" s="1">
        <v>2551</v>
      </c>
      <c r="H97" s="1">
        <v>530469.92000000004</v>
      </c>
      <c r="I97" s="1">
        <v>2131</v>
      </c>
      <c r="J97" s="1">
        <v>389083.84000000026</v>
      </c>
      <c r="K97" s="1">
        <v>1458</v>
      </c>
      <c r="L97" s="1">
        <v>302206.98000000027</v>
      </c>
      <c r="M97" s="1">
        <v>102</v>
      </c>
      <c r="N97" s="1">
        <v>45708.99000000002</v>
      </c>
      <c r="O97" s="1">
        <v>6197</v>
      </c>
      <c r="P97" s="1">
        <v>2483731.7899999996</v>
      </c>
      <c r="Q97" s="1">
        <v>0</v>
      </c>
      <c r="R97" s="1">
        <v>0</v>
      </c>
      <c r="S97" s="1">
        <f t="shared" si="103"/>
        <v>102432</v>
      </c>
      <c r="T97" s="4">
        <f t="shared" si="104"/>
        <v>16783287.760000009</v>
      </c>
      <c r="U97" s="4">
        <f t="shared" si="105"/>
        <v>13756793.245901648</v>
      </c>
      <c r="V97" s="19"/>
      <c r="W97" s="20"/>
      <c r="X97" s="21"/>
      <c r="Z97"/>
    </row>
    <row r="98" spans="2:28" s="8" customFormat="1" x14ac:dyDescent="0.25">
      <c r="B98" s="3" t="s">
        <v>15</v>
      </c>
      <c r="C98" s="1">
        <v>350002</v>
      </c>
      <c r="D98" s="1">
        <v>49399522.31000004</v>
      </c>
      <c r="E98" s="1">
        <v>2344</v>
      </c>
      <c r="F98" s="1">
        <v>282641.7300000001</v>
      </c>
      <c r="G98" s="1">
        <v>13751</v>
      </c>
      <c r="H98" s="1">
        <v>2853358.5700000036</v>
      </c>
      <c r="I98" s="1">
        <v>24597</v>
      </c>
      <c r="J98" s="1">
        <v>3388449.330000001</v>
      </c>
      <c r="K98" s="1">
        <v>5664</v>
      </c>
      <c r="L98" s="1">
        <v>1072711.1200000008</v>
      </c>
      <c r="M98" s="1">
        <v>756</v>
      </c>
      <c r="N98" s="1">
        <v>326371.43999999989</v>
      </c>
      <c r="O98" s="1">
        <v>34022</v>
      </c>
      <c r="P98" s="1">
        <v>13119555.930000011</v>
      </c>
      <c r="Q98" s="1">
        <v>3</v>
      </c>
      <c r="R98" s="1">
        <v>2008.0300000000002</v>
      </c>
      <c r="S98" s="1">
        <f t="shared" si="103"/>
        <v>431139</v>
      </c>
      <c r="T98" s="4">
        <f t="shared" si="104"/>
        <v>70444618.460000038</v>
      </c>
      <c r="U98" s="4">
        <f t="shared" si="105"/>
        <v>57741490.54098364</v>
      </c>
      <c r="V98" s="19"/>
      <c r="W98" s="20"/>
      <c r="X98" s="21"/>
      <c r="Z98"/>
    </row>
    <row r="99" spans="2:28" s="8" customFormat="1" x14ac:dyDescent="0.25">
      <c r="B99" s="3" t="s">
        <v>28</v>
      </c>
      <c r="C99" s="1">
        <v>53202</v>
      </c>
      <c r="D99" s="1">
        <v>7847508.2599999914</v>
      </c>
      <c r="E99" s="1">
        <v>300</v>
      </c>
      <c r="F99" s="1">
        <v>41170.909999999974</v>
      </c>
      <c r="G99" s="1">
        <v>1509</v>
      </c>
      <c r="H99" s="1">
        <v>316653.32999999996</v>
      </c>
      <c r="I99" s="1">
        <v>2375</v>
      </c>
      <c r="J99" s="1">
        <v>445018.1399999999</v>
      </c>
      <c r="K99" s="1">
        <v>847</v>
      </c>
      <c r="L99" s="1">
        <v>171074.55000000008</v>
      </c>
      <c r="M99" s="1">
        <v>299</v>
      </c>
      <c r="N99" s="1">
        <v>140239.71000000005</v>
      </c>
      <c r="O99" s="1">
        <v>17865</v>
      </c>
      <c r="P99" s="1">
        <v>7210849.96</v>
      </c>
      <c r="Q99" s="1">
        <v>0</v>
      </c>
      <c r="R99" s="1">
        <v>0</v>
      </c>
      <c r="S99" s="1">
        <f t="shared" si="103"/>
        <v>76397</v>
      </c>
      <c r="T99" s="4">
        <f t="shared" si="104"/>
        <v>16172514.859999992</v>
      </c>
      <c r="U99" s="4">
        <f t="shared" si="105"/>
        <v>13256159.721311469</v>
      </c>
      <c r="V99" s="19"/>
      <c r="W99" s="20"/>
      <c r="X99" s="21"/>
      <c r="Z99"/>
    </row>
    <row r="100" spans="2:28" s="8" customFormat="1" x14ac:dyDescent="0.25">
      <c r="B100" s="3" t="s">
        <v>17</v>
      </c>
      <c r="C100" s="1">
        <v>120431</v>
      </c>
      <c r="D100" s="1">
        <v>16402703.249999991</v>
      </c>
      <c r="E100" s="1">
        <v>837</v>
      </c>
      <c r="F100" s="1">
        <v>94832.6</v>
      </c>
      <c r="G100" s="1">
        <v>3161</v>
      </c>
      <c r="H100" s="1">
        <v>604085.59000000008</v>
      </c>
      <c r="I100" s="1">
        <v>2987</v>
      </c>
      <c r="J100" s="1">
        <v>564172.4600000002</v>
      </c>
      <c r="K100" s="1">
        <v>1080</v>
      </c>
      <c r="L100" s="1">
        <v>178240.49000000011</v>
      </c>
      <c r="M100" s="1">
        <v>370</v>
      </c>
      <c r="N100" s="1">
        <v>122151.51000000005</v>
      </c>
      <c r="O100" s="1">
        <v>21129</v>
      </c>
      <c r="P100" s="1">
        <v>7897631.1700000064</v>
      </c>
      <c r="Q100" s="1">
        <v>1257</v>
      </c>
      <c r="R100" s="1">
        <v>506894.44</v>
      </c>
      <c r="S100" s="1">
        <f t="shared" si="103"/>
        <v>151252</v>
      </c>
      <c r="T100" s="4">
        <f t="shared" si="104"/>
        <v>26370711.509999998</v>
      </c>
      <c r="U100" s="4">
        <f t="shared" si="105"/>
        <v>21615337.303278688</v>
      </c>
      <c r="V100" s="19"/>
      <c r="W100" s="20"/>
      <c r="X100" s="21"/>
      <c r="Z100"/>
    </row>
    <row r="101" spans="2:28" s="8" customFormat="1" x14ac:dyDescent="0.25">
      <c r="B101" s="3" t="s">
        <v>18</v>
      </c>
      <c r="C101" s="1">
        <v>701958</v>
      </c>
      <c r="D101" s="1">
        <v>87067419.740000039</v>
      </c>
      <c r="E101" s="1">
        <v>1334</v>
      </c>
      <c r="F101" s="1">
        <v>169271.88999999998</v>
      </c>
      <c r="G101" s="1">
        <v>13286</v>
      </c>
      <c r="H101" s="1">
        <v>2687146.8200000003</v>
      </c>
      <c r="I101" s="1">
        <v>26441</v>
      </c>
      <c r="J101" s="1">
        <v>3763157.83</v>
      </c>
      <c r="K101" s="1">
        <v>2889</v>
      </c>
      <c r="L101" s="1">
        <v>540292.82999999984</v>
      </c>
      <c r="M101" s="1">
        <v>305</v>
      </c>
      <c r="N101" s="1">
        <v>134875.3300000001</v>
      </c>
      <c r="O101" s="1">
        <v>1089</v>
      </c>
      <c r="P101" s="1">
        <v>397930.91999999981</v>
      </c>
      <c r="Q101" s="1">
        <v>0</v>
      </c>
      <c r="R101" s="1">
        <v>0</v>
      </c>
      <c r="S101" s="1">
        <f t="shared" si="103"/>
        <v>747302</v>
      </c>
      <c r="T101" s="4">
        <f t="shared" si="104"/>
        <v>94760095.360000044</v>
      </c>
      <c r="U101" s="4">
        <f t="shared" si="105"/>
        <v>77672209.311475441</v>
      </c>
      <c r="V101" s="19"/>
      <c r="W101" s="20"/>
      <c r="X101" s="21"/>
      <c r="Z101"/>
    </row>
    <row r="102" spans="2:28" s="8" customFormat="1" x14ac:dyDescent="0.25">
      <c r="B102" s="3" t="s">
        <v>19</v>
      </c>
      <c r="C102" s="1">
        <v>51396</v>
      </c>
      <c r="D102" s="1">
        <v>7382609.5299999947</v>
      </c>
      <c r="E102" s="1">
        <v>349</v>
      </c>
      <c r="F102" s="1">
        <v>47498.859999999971</v>
      </c>
      <c r="G102" s="1">
        <v>1798</v>
      </c>
      <c r="H102" s="1">
        <v>369698.18999999989</v>
      </c>
      <c r="I102" s="1">
        <v>2368</v>
      </c>
      <c r="J102" s="1">
        <v>437828.49</v>
      </c>
      <c r="K102" s="1">
        <v>804</v>
      </c>
      <c r="L102" s="1">
        <v>161717.76000000001</v>
      </c>
      <c r="M102" s="1">
        <v>390</v>
      </c>
      <c r="N102" s="1">
        <v>157527.83000000013</v>
      </c>
      <c r="O102" s="1">
        <v>15320</v>
      </c>
      <c r="P102" s="1">
        <v>6129844.4500000039</v>
      </c>
      <c r="Q102" s="1">
        <v>0</v>
      </c>
      <c r="R102" s="1">
        <v>0</v>
      </c>
      <c r="S102" s="1">
        <f t="shared" si="103"/>
        <v>72425</v>
      </c>
      <c r="T102" s="4">
        <f t="shared" si="104"/>
        <v>14686725.109999999</v>
      </c>
      <c r="U102" s="4">
        <f t="shared" si="105"/>
        <v>12038299.270491803</v>
      </c>
      <c r="V102" s="19"/>
      <c r="W102" s="20"/>
      <c r="X102" s="21"/>
      <c r="Z102"/>
    </row>
    <row r="103" spans="2:28" s="8" customFormat="1" x14ac:dyDescent="0.25">
      <c r="B103" s="3" t="s">
        <v>20</v>
      </c>
      <c r="C103" s="1">
        <v>67165</v>
      </c>
      <c r="D103" s="1">
        <v>9911250.629999999</v>
      </c>
      <c r="E103" s="1">
        <v>340</v>
      </c>
      <c r="F103" s="1">
        <v>46415.059999999969</v>
      </c>
      <c r="G103" s="1">
        <v>2419</v>
      </c>
      <c r="H103" s="1">
        <v>522164.67</v>
      </c>
      <c r="I103" s="1">
        <v>1868</v>
      </c>
      <c r="J103" s="1">
        <v>357751.71</v>
      </c>
      <c r="K103" s="1">
        <v>1004</v>
      </c>
      <c r="L103" s="1">
        <v>203553.90000000002</v>
      </c>
      <c r="M103" s="1">
        <v>367</v>
      </c>
      <c r="N103" s="1">
        <v>170790.39000000013</v>
      </c>
      <c r="O103" s="1">
        <v>19129</v>
      </c>
      <c r="P103" s="1">
        <v>7647765.9399999995</v>
      </c>
      <c r="Q103" s="1">
        <v>1</v>
      </c>
      <c r="R103" s="1">
        <v>642.57000000000005</v>
      </c>
      <c r="S103" s="1">
        <f t="shared" si="103"/>
        <v>92293</v>
      </c>
      <c r="T103" s="4">
        <f t="shared" si="104"/>
        <v>18860334.870000001</v>
      </c>
      <c r="U103" s="4">
        <f t="shared" si="105"/>
        <v>15459290.877049182</v>
      </c>
      <c r="V103" s="19"/>
      <c r="W103" s="20"/>
      <c r="X103" s="21"/>
      <c r="Z103"/>
    </row>
    <row r="104" spans="2:28" s="8" customFormat="1" x14ac:dyDescent="0.25">
      <c r="B104" s="3" t="s">
        <v>21</v>
      </c>
      <c r="C104" s="1">
        <v>55679</v>
      </c>
      <c r="D104" s="1">
        <v>7920551.5899999877</v>
      </c>
      <c r="E104" s="1">
        <v>126</v>
      </c>
      <c r="F104" s="1">
        <v>16953.659999999993</v>
      </c>
      <c r="G104" s="1">
        <v>2429</v>
      </c>
      <c r="H104" s="1">
        <v>495889.91000000021</v>
      </c>
      <c r="I104" s="1">
        <v>1083</v>
      </c>
      <c r="J104" s="1">
        <v>208503.05</v>
      </c>
      <c r="K104" s="1">
        <v>1582</v>
      </c>
      <c r="L104" s="1">
        <v>312964.56</v>
      </c>
      <c r="M104" s="1">
        <v>271</v>
      </c>
      <c r="N104" s="1">
        <v>117238.03000000004</v>
      </c>
      <c r="O104" s="1">
        <v>13146</v>
      </c>
      <c r="P104" s="1">
        <v>5210206.8099999977</v>
      </c>
      <c r="Q104" s="1">
        <v>0</v>
      </c>
      <c r="R104" s="1">
        <v>0</v>
      </c>
      <c r="S104" s="1">
        <f t="shared" si="103"/>
        <v>74316</v>
      </c>
      <c r="T104" s="4">
        <f t="shared" si="104"/>
        <v>14282307.609999988</v>
      </c>
      <c r="U104" s="4">
        <f t="shared" si="105"/>
        <v>11706809.516393432</v>
      </c>
      <c r="V104" s="19"/>
      <c r="W104" s="20"/>
      <c r="X104" s="21"/>
      <c r="Z104"/>
    </row>
    <row r="105" spans="2:28" s="8" customFormat="1" x14ac:dyDescent="0.25">
      <c r="B105" s="3" t="s">
        <v>29</v>
      </c>
      <c r="C105" s="1">
        <v>94593</v>
      </c>
      <c r="D105" s="1">
        <v>13510154.329999994</v>
      </c>
      <c r="E105" s="1">
        <v>717</v>
      </c>
      <c r="F105" s="1">
        <v>62294.149999999987</v>
      </c>
      <c r="G105" s="1">
        <v>4502</v>
      </c>
      <c r="H105" s="1">
        <v>914475.41</v>
      </c>
      <c r="I105" s="1">
        <v>2349</v>
      </c>
      <c r="J105" s="1">
        <v>297361.94</v>
      </c>
      <c r="K105" s="1">
        <v>1591</v>
      </c>
      <c r="L105" s="1">
        <v>306981.24999999983</v>
      </c>
      <c r="M105" s="1">
        <v>451</v>
      </c>
      <c r="N105" s="1">
        <v>191332.53000000012</v>
      </c>
      <c r="O105" s="1">
        <v>16173</v>
      </c>
      <c r="P105" s="1">
        <v>6166304.0600000052</v>
      </c>
      <c r="Q105" s="1">
        <v>0</v>
      </c>
      <c r="R105" s="1">
        <v>0</v>
      </c>
      <c r="S105" s="1">
        <f t="shared" si="103"/>
        <v>120376</v>
      </c>
      <c r="T105" s="4">
        <f t="shared" si="104"/>
        <v>21448903.669999998</v>
      </c>
      <c r="U105" s="4">
        <f t="shared" si="105"/>
        <v>17581068.581967212</v>
      </c>
      <c r="V105" s="19"/>
      <c r="W105" s="20"/>
      <c r="X105" s="21"/>
      <c r="Z105"/>
    </row>
    <row r="106" spans="2:28" s="8" customFormat="1" x14ac:dyDescent="0.25">
      <c r="B106" s="3" t="s">
        <v>30</v>
      </c>
      <c r="C106" s="1">
        <v>359232</v>
      </c>
      <c r="D106" s="1">
        <v>50197110.009999998</v>
      </c>
      <c r="E106" s="1">
        <v>704</v>
      </c>
      <c r="F106" s="1">
        <v>95287.129999999976</v>
      </c>
      <c r="G106" s="1">
        <v>8904</v>
      </c>
      <c r="H106" s="1">
        <v>1837252.7400000002</v>
      </c>
      <c r="I106" s="1">
        <v>7143</v>
      </c>
      <c r="J106" s="1">
        <v>1290168.7499999993</v>
      </c>
      <c r="K106" s="1">
        <v>2192</v>
      </c>
      <c r="L106" s="1">
        <v>439495.93000000005</v>
      </c>
      <c r="M106" s="1">
        <v>454</v>
      </c>
      <c r="N106" s="1">
        <v>208225.91000000015</v>
      </c>
      <c r="O106" s="1">
        <v>1037</v>
      </c>
      <c r="P106" s="1">
        <v>392509.25</v>
      </c>
      <c r="Q106" s="1">
        <v>1</v>
      </c>
      <c r="R106" s="1">
        <v>642.57000000000005</v>
      </c>
      <c r="S106" s="1">
        <f t="shared" si="103"/>
        <v>379667</v>
      </c>
      <c r="T106" s="4">
        <f>+D106+F106+H106+J106+L106+N106+P106+R106</f>
        <v>54460692.289999999</v>
      </c>
      <c r="U106" s="4">
        <f t="shared" si="105"/>
        <v>44639911.713114753</v>
      </c>
      <c r="V106" s="19"/>
      <c r="W106" s="20"/>
      <c r="X106" s="21"/>
      <c r="Z106"/>
    </row>
    <row r="107" spans="2:28" s="8" customFormat="1" x14ac:dyDescent="0.25">
      <c r="B107" s="5" t="s">
        <v>24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7">
        <v>878417.9</v>
      </c>
      <c r="U107" s="7">
        <f>+T107/1.22</f>
        <v>720014.67213114758</v>
      </c>
      <c r="V107" s="22"/>
      <c r="W107" s="7"/>
      <c r="X107" s="23"/>
      <c r="Z107"/>
    </row>
    <row r="108" spans="2:28" s="8" customFormat="1" x14ac:dyDescent="0.25">
      <c r="B108" s="5" t="s">
        <v>41</v>
      </c>
      <c r="C108" s="7">
        <f>+SUM(C94:C107)</f>
        <v>2200941</v>
      </c>
      <c r="D108" s="7">
        <f t="shared" ref="D108" si="106">+SUM(D94:D107)</f>
        <v>299030750.44000006</v>
      </c>
      <c r="E108" s="7">
        <f t="shared" ref="E108" si="107">+SUM(E94:E107)</f>
        <v>10847</v>
      </c>
      <c r="F108" s="7">
        <f t="shared" ref="F108" si="108">+SUM(F94:F107)</f>
        <v>1227725.6699999997</v>
      </c>
      <c r="G108" s="7">
        <f t="shared" ref="G108" si="109">+SUM(G94:G107)</f>
        <v>63421</v>
      </c>
      <c r="H108" s="7">
        <f t="shared" ref="H108" si="110">+SUM(H94:H107)</f>
        <v>12964681.760000004</v>
      </c>
      <c r="I108" s="7">
        <f t="shared" ref="I108" si="111">+SUM(I94:I107)</f>
        <v>87682</v>
      </c>
      <c r="J108" s="7">
        <f t="shared" ref="J108" si="112">+SUM(J94:J107)</f>
        <v>13749764.810000002</v>
      </c>
      <c r="K108" s="7">
        <f t="shared" ref="K108" si="113">+SUM(K94:K107)</f>
        <v>23711</v>
      </c>
      <c r="L108" s="7">
        <f t="shared" ref="L108" si="114">+SUM(L94:L107)</f>
        <v>4570736.790000001</v>
      </c>
      <c r="M108" s="7">
        <f t="shared" ref="M108" si="115">+SUM(M94:M107)</f>
        <v>4729</v>
      </c>
      <c r="N108" s="7">
        <f t="shared" ref="N108" si="116">+SUM(N94:N107)</f>
        <v>2028224.9400000009</v>
      </c>
      <c r="O108" s="7">
        <f t="shared" ref="O108" si="117">+SUM(O94:O107)</f>
        <v>195799</v>
      </c>
      <c r="P108" s="7">
        <f t="shared" ref="P108" si="118">+SUM(P94:P107)</f>
        <v>76102760.050000027</v>
      </c>
      <c r="Q108" s="7">
        <f t="shared" ref="Q108" si="119">+SUM(Q94:Q107)</f>
        <v>4694</v>
      </c>
      <c r="R108" s="7">
        <f t="shared" ref="R108" si="120">+SUM(R94:R107)</f>
        <v>2170496.92</v>
      </c>
      <c r="S108" s="7">
        <f t="shared" ref="S108" si="121">+SUM(S94:S107)</f>
        <v>2591824</v>
      </c>
      <c r="T108" s="7">
        <f t="shared" ref="T108:U108" si="122">SUM(T94:T107)</f>
        <v>412723559.28000009</v>
      </c>
      <c r="U108" s="7">
        <f t="shared" si="122"/>
        <v>338297999.40983611</v>
      </c>
      <c r="V108" s="22">
        <v>49966245.299999997</v>
      </c>
      <c r="W108" s="7">
        <f>88416238.9800001/1.22</f>
        <v>72472327.032786965</v>
      </c>
      <c r="X108" s="23">
        <f>+U108-V108+W108</f>
        <v>360804081.14262307</v>
      </c>
      <c r="Z108" s="14"/>
      <c r="AB108" s="31"/>
    </row>
    <row r="109" spans="2:28" s="8" customFormat="1" x14ac:dyDescent="0.25">
      <c r="B109" s="3" t="s">
        <v>25</v>
      </c>
      <c r="C109" s="1">
        <v>37057</v>
      </c>
      <c r="D109" s="1">
        <v>5399582.469999996</v>
      </c>
      <c r="E109" s="1">
        <v>201</v>
      </c>
      <c r="F109" s="1">
        <v>27492.059999999976</v>
      </c>
      <c r="G109" s="1">
        <v>1600</v>
      </c>
      <c r="H109" s="1">
        <v>327774.93</v>
      </c>
      <c r="I109" s="1">
        <v>1852</v>
      </c>
      <c r="J109" s="1">
        <v>345047.14999999985</v>
      </c>
      <c r="K109" s="1">
        <v>815</v>
      </c>
      <c r="L109" s="1">
        <v>161446.74000000008</v>
      </c>
      <c r="M109" s="1">
        <v>261</v>
      </c>
      <c r="N109" s="1">
        <v>119440.67000000009</v>
      </c>
      <c r="O109" s="1">
        <v>14293</v>
      </c>
      <c r="P109" s="1">
        <v>5667546.4100000057</v>
      </c>
      <c r="Q109" s="1">
        <v>0</v>
      </c>
      <c r="R109" s="1">
        <v>0</v>
      </c>
      <c r="S109" s="1">
        <f>+C109+E109+G109+I109+K109+M109+O109+Q109</f>
        <v>56079</v>
      </c>
      <c r="T109" s="4">
        <f>+D109+F109+H109+J109+L109+N109+P109+R109</f>
        <v>12048330.43</v>
      </c>
      <c r="U109" s="4">
        <f>+T109/1.22</f>
        <v>9875680.6803278681</v>
      </c>
      <c r="V109" s="19"/>
      <c r="W109" s="20"/>
      <c r="X109" s="21"/>
      <c r="Z109"/>
    </row>
    <row r="110" spans="2:28" s="8" customFormat="1" x14ac:dyDescent="0.25">
      <c r="B110" s="3" t="s">
        <v>12</v>
      </c>
      <c r="C110" s="1">
        <v>60538</v>
      </c>
      <c r="D110" s="1">
        <v>8405581.569999991</v>
      </c>
      <c r="E110" s="1">
        <v>2686</v>
      </c>
      <c r="F110" s="1">
        <v>219239.93000000005</v>
      </c>
      <c r="G110" s="1">
        <v>2699</v>
      </c>
      <c r="H110" s="1">
        <v>549356.95000000007</v>
      </c>
      <c r="I110" s="1">
        <v>3541</v>
      </c>
      <c r="J110" s="1">
        <v>585569.06999999995</v>
      </c>
      <c r="K110" s="1">
        <v>1714</v>
      </c>
      <c r="L110" s="1">
        <v>353545.66999999993</v>
      </c>
      <c r="M110" s="1">
        <v>280</v>
      </c>
      <c r="N110" s="1">
        <v>127534.21000000009</v>
      </c>
      <c r="O110" s="1">
        <v>27599</v>
      </c>
      <c r="P110" s="1">
        <v>10225931.320000004</v>
      </c>
      <c r="Q110" s="1">
        <v>3964</v>
      </c>
      <c r="R110" s="1">
        <v>1852703.09</v>
      </c>
      <c r="S110" s="1">
        <f t="shared" ref="S110:S121" si="123">+C110+E110+G110+I110+K110+M110+O110+Q110</f>
        <v>103021</v>
      </c>
      <c r="T110" s="4">
        <f t="shared" ref="T110:T121" si="124">+D110+F110+H110+J110+L110+N110+P110+R110</f>
        <v>22319461.809999995</v>
      </c>
      <c r="U110" s="4">
        <f t="shared" ref="U110:U121" si="125">+T110/1.22</f>
        <v>18294640.827868849</v>
      </c>
      <c r="V110" s="19"/>
      <c r="W110" s="20"/>
      <c r="X110" s="21"/>
      <c r="Z110"/>
    </row>
    <row r="111" spans="2:28" s="8" customFormat="1" x14ac:dyDescent="0.25">
      <c r="B111" s="3" t="s">
        <v>26</v>
      </c>
      <c r="C111" s="1">
        <v>136782</v>
      </c>
      <c r="D111" s="1">
        <v>19207065.170000006</v>
      </c>
      <c r="E111" s="1">
        <v>866</v>
      </c>
      <c r="F111" s="1">
        <v>113844.75000000003</v>
      </c>
      <c r="G111" s="1">
        <v>5406</v>
      </c>
      <c r="H111" s="1">
        <v>1078509.82</v>
      </c>
      <c r="I111" s="1">
        <v>8619</v>
      </c>
      <c r="J111" s="1">
        <v>1645091.4099999997</v>
      </c>
      <c r="K111" s="1">
        <v>2523</v>
      </c>
      <c r="L111" s="1">
        <v>460643.47999999992</v>
      </c>
      <c r="M111" s="1">
        <v>525</v>
      </c>
      <c r="N111" s="1">
        <v>211990.54000000018</v>
      </c>
      <c r="O111" s="1">
        <v>13703</v>
      </c>
      <c r="P111" s="1">
        <v>5246159.8899999997</v>
      </c>
      <c r="Q111" s="1">
        <v>0</v>
      </c>
      <c r="R111" s="1">
        <v>0</v>
      </c>
      <c r="S111" s="1">
        <f t="shared" si="123"/>
        <v>168424</v>
      </c>
      <c r="T111" s="4">
        <f t="shared" si="124"/>
        <v>27963305.060000006</v>
      </c>
      <c r="U111" s="4">
        <f t="shared" si="125"/>
        <v>22920741.852459021</v>
      </c>
      <c r="V111" s="19"/>
      <c r="W111" s="20"/>
      <c r="X111" s="21"/>
      <c r="Z111"/>
    </row>
    <row r="112" spans="2:28" s="8" customFormat="1" x14ac:dyDescent="0.25">
      <c r="B112" s="3" t="s">
        <v>27</v>
      </c>
      <c r="C112" s="1">
        <v>81384</v>
      </c>
      <c r="D112" s="1">
        <v>11789547.689999998</v>
      </c>
      <c r="E112" s="1">
        <v>161</v>
      </c>
      <c r="F112" s="1">
        <v>22042.789999999983</v>
      </c>
      <c r="G112" s="1">
        <v>3059</v>
      </c>
      <c r="H112" s="1">
        <v>638868.67999999993</v>
      </c>
      <c r="I112" s="1">
        <v>2088</v>
      </c>
      <c r="J112" s="1">
        <v>380817.17000000016</v>
      </c>
      <c r="K112" s="1">
        <v>2102</v>
      </c>
      <c r="L112" s="1">
        <v>436527.68</v>
      </c>
      <c r="M112" s="1">
        <v>94</v>
      </c>
      <c r="N112" s="1">
        <v>41743.05000000001</v>
      </c>
      <c r="O112" s="1">
        <v>6515</v>
      </c>
      <c r="P112" s="1">
        <v>2615943.6199999996</v>
      </c>
      <c r="Q112" s="1">
        <v>0</v>
      </c>
      <c r="R112" s="1">
        <v>0</v>
      </c>
      <c r="S112" s="1">
        <f t="shared" si="123"/>
        <v>95403</v>
      </c>
      <c r="T112" s="4">
        <f t="shared" si="124"/>
        <v>15925490.679999996</v>
      </c>
      <c r="U112" s="4">
        <f t="shared" si="125"/>
        <v>13053680.885245899</v>
      </c>
      <c r="V112" s="19"/>
      <c r="W112" s="20"/>
      <c r="X112" s="21"/>
      <c r="Z112"/>
    </row>
    <row r="113" spans="2:28" s="8" customFormat="1" x14ac:dyDescent="0.25">
      <c r="B113" s="3" t="s">
        <v>15</v>
      </c>
      <c r="C113" s="1">
        <v>332963</v>
      </c>
      <c r="D113" s="1">
        <v>46897253.45000004</v>
      </c>
      <c r="E113" s="1">
        <v>2429</v>
      </c>
      <c r="F113" s="1">
        <v>289212.36999999994</v>
      </c>
      <c r="G113" s="1">
        <v>14586</v>
      </c>
      <c r="H113" s="1">
        <v>3031126.8600000027</v>
      </c>
      <c r="I113" s="1">
        <v>24994</v>
      </c>
      <c r="J113" s="1">
        <v>3425852.7700000028</v>
      </c>
      <c r="K113" s="1">
        <v>5827</v>
      </c>
      <c r="L113" s="1">
        <v>1096832.6000000001</v>
      </c>
      <c r="M113" s="1">
        <v>857</v>
      </c>
      <c r="N113" s="1">
        <v>374030.49999999994</v>
      </c>
      <c r="O113" s="1">
        <v>35453</v>
      </c>
      <c r="P113" s="1">
        <v>13691459.940000005</v>
      </c>
      <c r="Q113" s="1">
        <v>4</v>
      </c>
      <c r="R113" s="1">
        <v>2690.76</v>
      </c>
      <c r="S113" s="1">
        <f t="shared" si="123"/>
        <v>417113</v>
      </c>
      <c r="T113" s="4">
        <f t="shared" si="124"/>
        <v>68808459.250000045</v>
      </c>
      <c r="U113" s="4">
        <f t="shared" si="125"/>
        <v>56400376.43442627</v>
      </c>
      <c r="V113" s="19"/>
      <c r="W113" s="20"/>
      <c r="X113" s="21"/>
      <c r="Z113"/>
    </row>
    <row r="114" spans="2:28" s="8" customFormat="1" x14ac:dyDescent="0.25">
      <c r="B114" s="3" t="s">
        <v>28</v>
      </c>
      <c r="C114" s="1">
        <v>48575</v>
      </c>
      <c r="D114" s="1">
        <v>7181730.2099999934</v>
      </c>
      <c r="E114" s="1">
        <v>341</v>
      </c>
      <c r="F114" s="1">
        <v>47568.25999999998</v>
      </c>
      <c r="G114" s="1">
        <v>1720</v>
      </c>
      <c r="H114" s="1">
        <v>362285.91000000009</v>
      </c>
      <c r="I114" s="1">
        <v>2325</v>
      </c>
      <c r="J114" s="1">
        <v>447120.49000000028</v>
      </c>
      <c r="K114" s="1">
        <v>1047</v>
      </c>
      <c r="L114" s="1">
        <v>214087.37999999995</v>
      </c>
      <c r="M114" s="1">
        <v>302</v>
      </c>
      <c r="N114" s="1">
        <v>142516.89000000007</v>
      </c>
      <c r="O114" s="1">
        <v>19084</v>
      </c>
      <c r="P114" s="1">
        <v>7700140.4800000023</v>
      </c>
      <c r="Q114" s="1">
        <v>0</v>
      </c>
      <c r="R114" s="1">
        <v>0</v>
      </c>
      <c r="S114" s="1">
        <f t="shared" si="123"/>
        <v>73394</v>
      </c>
      <c r="T114" s="4">
        <f t="shared" si="124"/>
        <v>16095449.619999995</v>
      </c>
      <c r="U114" s="4">
        <f t="shared" si="125"/>
        <v>13192991.491803275</v>
      </c>
      <c r="V114" s="19"/>
      <c r="W114" s="20"/>
      <c r="X114" s="21"/>
      <c r="Z114"/>
    </row>
    <row r="115" spans="2:28" s="8" customFormat="1" x14ac:dyDescent="0.25">
      <c r="B115" s="3" t="s">
        <v>17</v>
      </c>
      <c r="C115" s="1">
        <v>113360</v>
      </c>
      <c r="D115" s="1">
        <v>15366490.319999997</v>
      </c>
      <c r="E115" s="1">
        <v>766</v>
      </c>
      <c r="F115" s="1">
        <v>82345.349999999977</v>
      </c>
      <c r="G115" s="1">
        <v>3546</v>
      </c>
      <c r="H115" s="1">
        <v>696549.40999999945</v>
      </c>
      <c r="I115" s="1">
        <v>3130</v>
      </c>
      <c r="J115" s="1">
        <v>592013.92000000016</v>
      </c>
      <c r="K115" s="1">
        <v>1219</v>
      </c>
      <c r="L115" s="1">
        <v>205804.87000000002</v>
      </c>
      <c r="M115" s="1">
        <v>342</v>
      </c>
      <c r="N115" s="1">
        <v>132645.97000000003</v>
      </c>
      <c r="O115" s="1">
        <v>22233</v>
      </c>
      <c r="P115" s="1">
        <v>8320876.480000006</v>
      </c>
      <c r="Q115" s="1">
        <v>1483</v>
      </c>
      <c r="R115" s="1">
        <v>499192.41000000009</v>
      </c>
      <c r="S115" s="1">
        <f t="shared" si="123"/>
        <v>146079</v>
      </c>
      <c r="T115" s="4">
        <f t="shared" si="124"/>
        <v>25895918.73</v>
      </c>
      <c r="U115" s="4">
        <f t="shared" si="125"/>
        <v>21226162.893442623</v>
      </c>
      <c r="V115" s="19"/>
      <c r="W115" s="20"/>
      <c r="X115" s="21"/>
      <c r="Z115"/>
    </row>
    <row r="116" spans="2:28" s="8" customFormat="1" x14ac:dyDescent="0.25">
      <c r="B116" s="3" t="s">
        <v>18</v>
      </c>
      <c r="C116" s="1">
        <v>673842</v>
      </c>
      <c r="D116" s="1">
        <v>82556744.280000001</v>
      </c>
      <c r="E116" s="1">
        <v>1451</v>
      </c>
      <c r="F116" s="1">
        <v>180207.12000000002</v>
      </c>
      <c r="G116" s="1">
        <v>14613</v>
      </c>
      <c r="H116" s="1">
        <v>2948552.2700000005</v>
      </c>
      <c r="I116" s="1">
        <v>27055</v>
      </c>
      <c r="J116" s="1">
        <v>3848615.7199999993</v>
      </c>
      <c r="K116" s="1">
        <v>3534</v>
      </c>
      <c r="L116" s="1">
        <v>666136.84999999986</v>
      </c>
      <c r="M116" s="1">
        <v>277</v>
      </c>
      <c r="N116" s="1">
        <v>114111.70000000011</v>
      </c>
      <c r="O116" s="1">
        <v>1137</v>
      </c>
      <c r="P116" s="1">
        <v>413877.14999999991</v>
      </c>
      <c r="Q116" s="1">
        <v>0</v>
      </c>
      <c r="R116" s="1">
        <v>0</v>
      </c>
      <c r="S116" s="1">
        <f t="shared" si="123"/>
        <v>721909</v>
      </c>
      <c r="T116" s="4">
        <f t="shared" si="124"/>
        <v>90728245.090000004</v>
      </c>
      <c r="U116" s="4">
        <f t="shared" si="125"/>
        <v>74367414.008196726</v>
      </c>
      <c r="V116" s="19"/>
      <c r="W116" s="20"/>
      <c r="X116" s="21"/>
      <c r="Z116"/>
    </row>
    <row r="117" spans="2:28" s="8" customFormat="1" x14ac:dyDescent="0.25">
      <c r="B117" s="3" t="s">
        <v>19</v>
      </c>
      <c r="C117" s="1">
        <v>47743</v>
      </c>
      <c r="D117" s="1">
        <v>6843807.1499999948</v>
      </c>
      <c r="E117" s="1">
        <v>326</v>
      </c>
      <c r="F117" s="1">
        <v>44295.649999999987</v>
      </c>
      <c r="G117" s="1">
        <v>1936</v>
      </c>
      <c r="H117" s="1">
        <v>398167.32000000018</v>
      </c>
      <c r="I117" s="1">
        <v>2262</v>
      </c>
      <c r="J117" s="1">
        <v>417052.9200000001</v>
      </c>
      <c r="K117" s="1">
        <v>1059</v>
      </c>
      <c r="L117" s="1">
        <v>215699.61000000004</v>
      </c>
      <c r="M117" s="1">
        <v>486</v>
      </c>
      <c r="N117" s="1">
        <v>198467.59000000014</v>
      </c>
      <c r="O117" s="1">
        <v>16225</v>
      </c>
      <c r="P117" s="1">
        <v>6500787.5600000015</v>
      </c>
      <c r="Q117" s="1">
        <v>0</v>
      </c>
      <c r="R117" s="1">
        <v>0</v>
      </c>
      <c r="S117" s="1">
        <f t="shared" si="123"/>
        <v>70037</v>
      </c>
      <c r="T117" s="4">
        <f t="shared" si="124"/>
        <v>14618277.799999997</v>
      </c>
      <c r="U117" s="4">
        <f t="shared" si="125"/>
        <v>11982194.918032784</v>
      </c>
      <c r="V117" s="19"/>
      <c r="W117" s="20"/>
      <c r="X117" s="21"/>
      <c r="Z117"/>
    </row>
    <row r="118" spans="2:28" s="8" customFormat="1" x14ac:dyDescent="0.25">
      <c r="B118" s="3" t="s">
        <v>20</v>
      </c>
      <c r="C118" s="1">
        <v>62876</v>
      </c>
      <c r="D118" s="1">
        <v>9291757.8199999947</v>
      </c>
      <c r="E118" s="1">
        <v>300</v>
      </c>
      <c r="F118" s="1">
        <v>40918.339999999982</v>
      </c>
      <c r="G118" s="1">
        <v>2652</v>
      </c>
      <c r="H118" s="1">
        <v>570930.68999999994</v>
      </c>
      <c r="I118" s="1">
        <v>1891</v>
      </c>
      <c r="J118" s="1">
        <v>363974.52999999974</v>
      </c>
      <c r="K118" s="1">
        <v>1092</v>
      </c>
      <c r="L118" s="1">
        <v>222960.36999999997</v>
      </c>
      <c r="M118" s="1">
        <v>411</v>
      </c>
      <c r="N118" s="1">
        <v>193890.3900000001</v>
      </c>
      <c r="O118" s="1">
        <v>20427</v>
      </c>
      <c r="P118" s="1">
        <v>8177958.450000003</v>
      </c>
      <c r="Q118" s="1">
        <v>3</v>
      </c>
      <c r="R118" s="1">
        <v>2240.46</v>
      </c>
      <c r="S118" s="1">
        <f t="shared" si="123"/>
        <v>89652</v>
      </c>
      <c r="T118" s="4">
        <f t="shared" si="124"/>
        <v>18864631.049999997</v>
      </c>
      <c r="U118" s="4">
        <f t="shared" si="125"/>
        <v>15462812.336065572</v>
      </c>
      <c r="V118" s="19"/>
      <c r="W118" s="20"/>
      <c r="X118" s="21"/>
      <c r="Z118"/>
    </row>
    <row r="119" spans="2:28" s="8" customFormat="1" x14ac:dyDescent="0.25">
      <c r="B119" s="3" t="s">
        <v>21</v>
      </c>
      <c r="C119" s="1">
        <v>61041</v>
      </c>
      <c r="D119" s="1">
        <v>8668578.6499999948</v>
      </c>
      <c r="E119" s="1">
        <v>171</v>
      </c>
      <c r="F119" s="1">
        <v>23039.78999999999</v>
      </c>
      <c r="G119" s="1">
        <v>2834</v>
      </c>
      <c r="H119" s="1">
        <v>581548.30999999994</v>
      </c>
      <c r="I119" s="1">
        <v>987</v>
      </c>
      <c r="J119" s="1">
        <v>178083.46</v>
      </c>
      <c r="K119" s="1">
        <v>1900</v>
      </c>
      <c r="L119" s="1">
        <v>377456.85000000027</v>
      </c>
      <c r="M119" s="1">
        <v>236</v>
      </c>
      <c r="N119" s="1">
        <v>101758.84000000004</v>
      </c>
      <c r="O119" s="1">
        <v>14357</v>
      </c>
      <c r="P119" s="1">
        <v>5710775.4400000013</v>
      </c>
      <c r="Q119" s="1">
        <v>0</v>
      </c>
      <c r="R119" s="1">
        <v>0</v>
      </c>
      <c r="S119" s="1">
        <f t="shared" si="123"/>
        <v>81526</v>
      </c>
      <c r="T119" s="4">
        <f t="shared" si="124"/>
        <v>15641241.339999996</v>
      </c>
      <c r="U119" s="4">
        <f t="shared" si="125"/>
        <v>12820689.622950817</v>
      </c>
      <c r="V119" s="19"/>
      <c r="W119" s="20"/>
      <c r="X119" s="21"/>
      <c r="Z119"/>
    </row>
    <row r="120" spans="2:28" s="8" customFormat="1" x14ac:dyDescent="0.25">
      <c r="B120" s="3" t="s">
        <v>29</v>
      </c>
      <c r="C120" s="1">
        <v>89484</v>
      </c>
      <c r="D120" s="1">
        <v>12781055.750000004</v>
      </c>
      <c r="E120" s="1">
        <v>596</v>
      </c>
      <c r="F120" s="1">
        <v>56346.199999999983</v>
      </c>
      <c r="G120" s="1">
        <v>4725</v>
      </c>
      <c r="H120" s="1">
        <v>965679.34000000032</v>
      </c>
      <c r="I120" s="1">
        <v>2466</v>
      </c>
      <c r="J120" s="1">
        <v>309949.37000000017</v>
      </c>
      <c r="K120" s="1">
        <v>1960</v>
      </c>
      <c r="L120" s="1">
        <v>376138.67</v>
      </c>
      <c r="M120" s="1">
        <v>537</v>
      </c>
      <c r="N120" s="1">
        <v>230009.15000000017</v>
      </c>
      <c r="O120" s="1">
        <v>18735</v>
      </c>
      <c r="P120" s="1">
        <v>7153144.1400000006</v>
      </c>
      <c r="Q120" s="1">
        <v>1</v>
      </c>
      <c r="R120" s="1">
        <v>642.57000000000005</v>
      </c>
      <c r="S120" s="1">
        <f t="shared" si="123"/>
        <v>118504</v>
      </c>
      <c r="T120" s="4">
        <f t="shared" si="124"/>
        <v>21872965.190000005</v>
      </c>
      <c r="U120" s="4">
        <f t="shared" si="125"/>
        <v>17928659.991803285</v>
      </c>
      <c r="V120" s="19"/>
      <c r="W120" s="20"/>
      <c r="X120" s="21"/>
      <c r="Z120"/>
    </row>
    <row r="121" spans="2:28" s="8" customFormat="1" x14ac:dyDescent="0.25">
      <c r="B121" s="3" t="s">
        <v>30</v>
      </c>
      <c r="C121" s="1">
        <v>331772</v>
      </c>
      <c r="D121" s="1">
        <v>46222571.25000006</v>
      </c>
      <c r="E121" s="1">
        <v>792</v>
      </c>
      <c r="F121" s="1">
        <v>106580.41000000002</v>
      </c>
      <c r="G121" s="1">
        <v>9908</v>
      </c>
      <c r="H121" s="1">
        <v>2043146.1400000004</v>
      </c>
      <c r="I121" s="1">
        <v>7215</v>
      </c>
      <c r="J121" s="1">
        <v>1313012.9100000004</v>
      </c>
      <c r="K121" s="1">
        <v>2772</v>
      </c>
      <c r="L121" s="1">
        <v>554633.02000000014</v>
      </c>
      <c r="M121" s="1">
        <v>458</v>
      </c>
      <c r="N121" s="1">
        <v>201906.57000000015</v>
      </c>
      <c r="O121" s="1">
        <v>1162</v>
      </c>
      <c r="P121" s="1">
        <v>436005.77999999991</v>
      </c>
      <c r="Q121" s="1">
        <v>0</v>
      </c>
      <c r="R121" s="1">
        <v>0</v>
      </c>
      <c r="S121" s="1">
        <f t="shared" si="123"/>
        <v>354079</v>
      </c>
      <c r="T121" s="4">
        <f t="shared" si="124"/>
        <v>50877856.080000065</v>
      </c>
      <c r="U121" s="4">
        <f t="shared" si="125"/>
        <v>41703160.721311532</v>
      </c>
      <c r="V121" s="19"/>
      <c r="W121" s="20"/>
      <c r="X121" s="21"/>
      <c r="Z121"/>
    </row>
    <row r="122" spans="2:28" s="8" customFormat="1" x14ac:dyDescent="0.25">
      <c r="B122" s="5" t="s">
        <v>24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7">
        <v>911398.01</v>
      </c>
      <c r="U122" s="7">
        <f>+T122/1.22</f>
        <v>747047.54918032791</v>
      </c>
      <c r="V122" s="22"/>
      <c r="W122" s="7"/>
      <c r="X122" s="23"/>
      <c r="Z122"/>
    </row>
    <row r="123" spans="2:28" s="8" customFormat="1" x14ac:dyDescent="0.25">
      <c r="B123" s="5" t="s">
        <v>42</v>
      </c>
      <c r="C123" s="7">
        <f>+SUM(C109:C122)</f>
        <v>2077417</v>
      </c>
      <c r="D123" s="7">
        <f t="shared" ref="D123" si="126">+SUM(D109:D122)</f>
        <v>280611765.78000009</v>
      </c>
      <c r="E123" s="7">
        <f t="shared" ref="E123" si="127">+SUM(E109:E122)</f>
        <v>11086</v>
      </c>
      <c r="F123" s="7">
        <f t="shared" ref="F123" si="128">+SUM(F109:F122)</f>
        <v>1253133.0199999998</v>
      </c>
      <c r="G123" s="7">
        <f t="shared" ref="G123" si="129">+SUM(G109:G122)</f>
        <v>69284</v>
      </c>
      <c r="H123" s="7">
        <f t="shared" ref="H123" si="130">+SUM(H109:H122)</f>
        <v>14192496.630000003</v>
      </c>
      <c r="I123" s="7">
        <f t="shared" ref="I123" si="131">+SUM(I109:I122)</f>
        <v>88425</v>
      </c>
      <c r="J123" s="7">
        <f t="shared" ref="J123" si="132">+SUM(J109:J122)</f>
        <v>13852200.890000002</v>
      </c>
      <c r="K123" s="7">
        <f t="shared" ref="K123" si="133">+SUM(K109:K122)</f>
        <v>27564</v>
      </c>
      <c r="L123" s="7">
        <f t="shared" ref="L123" si="134">+SUM(L109:L122)</f>
        <v>5341913.79</v>
      </c>
      <c r="M123" s="7">
        <f t="shared" ref="M123" si="135">+SUM(M109:M122)</f>
        <v>5066</v>
      </c>
      <c r="N123" s="7">
        <f t="shared" ref="N123" si="136">+SUM(N109:N122)</f>
        <v>2190046.0700000012</v>
      </c>
      <c r="O123" s="7">
        <f t="shared" ref="O123" si="137">+SUM(O109:O122)</f>
        <v>210923</v>
      </c>
      <c r="P123" s="7">
        <f t="shared" ref="P123" si="138">+SUM(P109:P122)</f>
        <v>81860606.660000026</v>
      </c>
      <c r="Q123" s="7">
        <f t="shared" ref="Q123" si="139">+SUM(Q109:Q122)</f>
        <v>5455</v>
      </c>
      <c r="R123" s="7">
        <f t="shared" ref="R123" si="140">+SUM(R109:R122)</f>
        <v>2357469.29</v>
      </c>
      <c r="S123" s="7">
        <f t="shared" ref="S123" si="141">+SUM(S109:S122)</f>
        <v>2495220</v>
      </c>
      <c r="T123" s="7">
        <f>SUM(T109:T122)</f>
        <v>402571030.14000005</v>
      </c>
      <c r="U123" s="7">
        <f>SUM(U109:U122)</f>
        <v>329976254.2131148</v>
      </c>
      <c r="V123" s="22">
        <v>50346426.82</v>
      </c>
      <c r="W123" s="7">
        <v>0</v>
      </c>
      <c r="X123" s="23">
        <f>+U123-V123+W123</f>
        <v>279629827.39311481</v>
      </c>
      <c r="Z123" s="14"/>
      <c r="AB123" s="31"/>
    </row>
    <row r="124" spans="2:28" s="8" customFormat="1" x14ac:dyDescent="0.25">
      <c r="B124" s="3" t="s">
        <v>25</v>
      </c>
      <c r="C124" s="1">
        <v>36249</v>
      </c>
      <c r="D124" s="1">
        <v>5294506.7099999934</v>
      </c>
      <c r="E124" s="1">
        <v>245</v>
      </c>
      <c r="F124" s="1">
        <v>33210.979999999989</v>
      </c>
      <c r="G124" s="1">
        <v>1667</v>
      </c>
      <c r="H124" s="1">
        <v>339499.44000000018</v>
      </c>
      <c r="I124" s="1">
        <v>1884</v>
      </c>
      <c r="J124" s="1">
        <v>353356.98999999993</v>
      </c>
      <c r="K124" s="1">
        <v>766</v>
      </c>
      <c r="L124" s="1">
        <v>153597.93000000002</v>
      </c>
      <c r="M124" s="1">
        <v>189</v>
      </c>
      <c r="N124" s="1">
        <v>84938.580000000031</v>
      </c>
      <c r="O124" s="1">
        <v>11842</v>
      </c>
      <c r="P124" s="1">
        <v>4708707.0200000005</v>
      </c>
      <c r="Q124" s="1">
        <v>0</v>
      </c>
      <c r="R124" s="1">
        <v>0</v>
      </c>
      <c r="S124" s="1">
        <f>+C124+E124+G124+I124+K124+M124+O124+Q124</f>
        <v>52842</v>
      </c>
      <c r="T124" s="4">
        <f>+D124+F124+H124+J124+L124+N124+P124+R124</f>
        <v>10967817.649999995</v>
      </c>
      <c r="U124" s="4">
        <f>+T124/1.22</f>
        <v>8990014.467213111</v>
      </c>
      <c r="V124" s="19"/>
      <c r="W124" s="20"/>
      <c r="X124" s="21"/>
      <c r="Z124"/>
    </row>
    <row r="125" spans="2:28" s="8" customFormat="1" x14ac:dyDescent="0.25">
      <c r="B125" s="3" t="s">
        <v>12</v>
      </c>
      <c r="C125" s="1">
        <v>55225</v>
      </c>
      <c r="D125" s="1">
        <v>7705338.6499999976</v>
      </c>
      <c r="E125" s="1">
        <v>2233</v>
      </c>
      <c r="F125" s="1">
        <v>178071.12000000008</v>
      </c>
      <c r="G125" s="1">
        <v>2408</v>
      </c>
      <c r="H125" s="1">
        <v>493453.92000000022</v>
      </c>
      <c r="I125" s="1">
        <v>3228</v>
      </c>
      <c r="J125" s="1">
        <v>582642.97000000009</v>
      </c>
      <c r="K125" s="1">
        <v>1462</v>
      </c>
      <c r="L125" s="1">
        <v>299782.62000000011</v>
      </c>
      <c r="M125" s="1">
        <v>172</v>
      </c>
      <c r="N125" s="1">
        <v>79992.49000000002</v>
      </c>
      <c r="O125" s="1">
        <v>21216</v>
      </c>
      <c r="P125" s="1">
        <v>7627050.0200000051</v>
      </c>
      <c r="Q125" s="1">
        <v>2744</v>
      </c>
      <c r="R125" s="1">
        <v>1207845.9999999998</v>
      </c>
      <c r="S125" s="1">
        <f t="shared" ref="S125:S136" si="142">+C125+E125+G125+I125+K125+M125+O125+Q125</f>
        <v>88688</v>
      </c>
      <c r="T125" s="4">
        <f t="shared" ref="T125:T136" si="143">+D125+F125+H125+J125+L125+N125+P125+R125</f>
        <v>18174177.790000003</v>
      </c>
      <c r="U125" s="4">
        <f t="shared" ref="U125:U136" si="144">+T125/1.22</f>
        <v>14896867.04098361</v>
      </c>
      <c r="V125" s="19"/>
      <c r="W125" s="20"/>
      <c r="X125" s="21"/>
      <c r="Z125"/>
    </row>
    <row r="126" spans="2:28" s="8" customFormat="1" x14ac:dyDescent="0.25">
      <c r="B126" s="3" t="s">
        <v>26</v>
      </c>
      <c r="C126" s="1">
        <v>135864</v>
      </c>
      <c r="D126" s="1">
        <v>19097786.160000011</v>
      </c>
      <c r="E126" s="1">
        <v>949</v>
      </c>
      <c r="F126" s="1">
        <v>122825.22000000002</v>
      </c>
      <c r="G126" s="1">
        <v>5677</v>
      </c>
      <c r="H126" s="1">
        <v>1135510.9900000009</v>
      </c>
      <c r="I126" s="1">
        <v>8629</v>
      </c>
      <c r="J126" s="1">
        <v>1657522.2299999997</v>
      </c>
      <c r="K126" s="1">
        <v>2441</v>
      </c>
      <c r="L126" s="1">
        <v>446549.00999999995</v>
      </c>
      <c r="M126" s="1">
        <v>354</v>
      </c>
      <c r="N126" s="1">
        <v>148031.86000000004</v>
      </c>
      <c r="O126" s="1">
        <v>13218</v>
      </c>
      <c r="P126" s="1">
        <v>5074892.6399999987</v>
      </c>
      <c r="Q126" s="1">
        <v>0</v>
      </c>
      <c r="R126" s="1">
        <v>0</v>
      </c>
      <c r="S126" s="1">
        <f t="shared" si="142"/>
        <v>167132</v>
      </c>
      <c r="T126" s="4">
        <f t="shared" si="143"/>
        <v>27683118.110000014</v>
      </c>
      <c r="U126" s="4">
        <f t="shared" si="144"/>
        <v>22691080.418032799</v>
      </c>
      <c r="V126" s="19"/>
      <c r="W126" s="20"/>
      <c r="X126" s="21"/>
      <c r="Z126"/>
    </row>
    <row r="127" spans="2:28" s="8" customFormat="1" x14ac:dyDescent="0.25">
      <c r="B127" s="3" t="s">
        <v>27</v>
      </c>
      <c r="C127" s="1">
        <v>81674</v>
      </c>
      <c r="D127" s="1">
        <v>11854752.10999999</v>
      </c>
      <c r="E127" s="1">
        <v>212</v>
      </c>
      <c r="F127" s="1">
        <v>28852.899999999987</v>
      </c>
      <c r="G127" s="1">
        <v>3093</v>
      </c>
      <c r="H127" s="1">
        <v>648419.1100000001</v>
      </c>
      <c r="I127" s="1">
        <v>2337</v>
      </c>
      <c r="J127" s="1">
        <v>433758.14000000019</v>
      </c>
      <c r="K127" s="1">
        <v>2856</v>
      </c>
      <c r="L127" s="1">
        <v>600742.46</v>
      </c>
      <c r="M127" s="1">
        <v>95</v>
      </c>
      <c r="N127" s="1">
        <v>43858.490000000013</v>
      </c>
      <c r="O127" s="1">
        <v>5943</v>
      </c>
      <c r="P127" s="1">
        <v>2392237.6099999994</v>
      </c>
      <c r="Q127" s="1">
        <v>0</v>
      </c>
      <c r="R127" s="1">
        <v>0</v>
      </c>
      <c r="S127" s="1">
        <f t="shared" si="142"/>
        <v>96210</v>
      </c>
      <c r="T127" s="4">
        <f t="shared" si="143"/>
        <v>16002620.819999991</v>
      </c>
      <c r="U127" s="4">
        <f t="shared" si="144"/>
        <v>13116902.311475404</v>
      </c>
      <c r="V127" s="19"/>
      <c r="W127" s="20"/>
      <c r="X127" s="21"/>
      <c r="Z127"/>
    </row>
    <row r="128" spans="2:28" s="8" customFormat="1" x14ac:dyDescent="0.25">
      <c r="B128" s="3" t="s">
        <v>15</v>
      </c>
      <c r="C128" s="1">
        <v>333581</v>
      </c>
      <c r="D128" s="1">
        <v>47224215.81000001</v>
      </c>
      <c r="E128" s="1">
        <v>2310</v>
      </c>
      <c r="F128" s="1">
        <v>275243.96999999991</v>
      </c>
      <c r="G128" s="1">
        <v>14472</v>
      </c>
      <c r="H128" s="1">
        <v>3015061.8200000008</v>
      </c>
      <c r="I128" s="1">
        <v>24910</v>
      </c>
      <c r="J128" s="1">
        <v>3501017.8200000003</v>
      </c>
      <c r="K128" s="1">
        <v>5708</v>
      </c>
      <c r="L128" s="1">
        <v>1069898.29</v>
      </c>
      <c r="M128" s="1">
        <v>569</v>
      </c>
      <c r="N128" s="1">
        <v>254719.70000000007</v>
      </c>
      <c r="O128" s="1">
        <v>34705</v>
      </c>
      <c r="P128" s="1">
        <v>13461993.370000005</v>
      </c>
      <c r="Q128" s="1">
        <v>1</v>
      </c>
      <c r="R128" s="1">
        <v>642.57000000000005</v>
      </c>
      <c r="S128" s="1">
        <f t="shared" si="142"/>
        <v>416256</v>
      </c>
      <c r="T128" s="4">
        <f t="shared" si="143"/>
        <v>68802793.350000009</v>
      </c>
      <c r="U128" s="4">
        <f t="shared" si="144"/>
        <v>56395732.254098371</v>
      </c>
      <c r="V128" s="19"/>
      <c r="W128" s="20"/>
      <c r="X128" s="21"/>
      <c r="Z128"/>
    </row>
    <row r="129" spans="2:28" s="8" customFormat="1" x14ac:dyDescent="0.25">
      <c r="B129" s="3" t="s">
        <v>28</v>
      </c>
      <c r="C129" s="1">
        <v>48155</v>
      </c>
      <c r="D129" s="1">
        <v>7130239.4399999976</v>
      </c>
      <c r="E129" s="1">
        <v>327</v>
      </c>
      <c r="F129" s="1">
        <v>44911.85</v>
      </c>
      <c r="G129" s="1">
        <v>1804</v>
      </c>
      <c r="H129" s="1">
        <v>381562.55999999994</v>
      </c>
      <c r="I129" s="1">
        <v>2409</v>
      </c>
      <c r="J129" s="1">
        <v>477155.60000000009</v>
      </c>
      <c r="K129" s="1">
        <v>1020</v>
      </c>
      <c r="L129" s="1">
        <v>210025.20000000007</v>
      </c>
      <c r="M129" s="1">
        <v>188</v>
      </c>
      <c r="N129" s="1">
        <v>89805.720000000016</v>
      </c>
      <c r="O129" s="1">
        <v>13764</v>
      </c>
      <c r="P129" s="1">
        <v>5515234.2400000021</v>
      </c>
      <c r="Q129" s="1">
        <v>0</v>
      </c>
      <c r="R129" s="1">
        <v>0</v>
      </c>
      <c r="S129" s="1">
        <f t="shared" si="142"/>
        <v>67667</v>
      </c>
      <c r="T129" s="4">
        <f t="shared" si="143"/>
        <v>13848934.609999999</v>
      </c>
      <c r="U129" s="4">
        <f t="shared" si="144"/>
        <v>11351585.745901639</v>
      </c>
      <c r="V129" s="19"/>
      <c r="W129" s="20"/>
      <c r="X129" s="21"/>
      <c r="Z129"/>
    </row>
    <row r="130" spans="2:28" s="8" customFormat="1" x14ac:dyDescent="0.25">
      <c r="B130" s="3" t="s">
        <v>17</v>
      </c>
      <c r="C130" s="1">
        <v>116053</v>
      </c>
      <c r="D130" s="1">
        <v>15756327.949999992</v>
      </c>
      <c r="E130" s="1">
        <v>697</v>
      </c>
      <c r="F130" s="1">
        <v>80054.67999999992</v>
      </c>
      <c r="G130" s="1">
        <v>3339</v>
      </c>
      <c r="H130" s="1">
        <v>658803.43999999994</v>
      </c>
      <c r="I130" s="1">
        <v>3195</v>
      </c>
      <c r="J130" s="1">
        <v>603904.02000000025</v>
      </c>
      <c r="K130" s="1">
        <v>1161</v>
      </c>
      <c r="L130" s="1">
        <v>196440.98000000007</v>
      </c>
      <c r="M130" s="1">
        <v>342</v>
      </c>
      <c r="N130" s="1">
        <v>142117.92000000004</v>
      </c>
      <c r="O130" s="1">
        <v>21111</v>
      </c>
      <c r="P130" s="1">
        <v>7746347.7999999998</v>
      </c>
      <c r="Q130" s="1">
        <v>2370</v>
      </c>
      <c r="R130" s="1">
        <v>1002791.3899999993</v>
      </c>
      <c r="S130" s="1">
        <f t="shared" si="142"/>
        <v>148268</v>
      </c>
      <c r="T130" s="4">
        <f t="shared" si="143"/>
        <v>26186788.179999996</v>
      </c>
      <c r="U130" s="4">
        <f t="shared" si="144"/>
        <v>21464580.475409832</v>
      </c>
      <c r="V130" s="19"/>
      <c r="W130" s="20"/>
      <c r="X130" s="21"/>
      <c r="Z130"/>
    </row>
    <row r="131" spans="2:28" s="8" customFormat="1" x14ac:dyDescent="0.25">
      <c r="B131" s="3" t="s">
        <v>18</v>
      </c>
      <c r="C131" s="1">
        <v>674978</v>
      </c>
      <c r="D131" s="1">
        <v>83023477.969999909</v>
      </c>
      <c r="E131" s="1">
        <v>1679</v>
      </c>
      <c r="F131" s="1">
        <v>210806.87000000008</v>
      </c>
      <c r="G131" s="1">
        <v>14750</v>
      </c>
      <c r="H131" s="1">
        <v>2978394.419999999</v>
      </c>
      <c r="I131" s="1">
        <v>26870</v>
      </c>
      <c r="J131" s="1">
        <v>3854559.7299999981</v>
      </c>
      <c r="K131" s="1">
        <v>3402</v>
      </c>
      <c r="L131" s="1">
        <v>635779.66999999993</v>
      </c>
      <c r="M131" s="1">
        <v>256</v>
      </c>
      <c r="N131" s="1">
        <v>107203.18000000005</v>
      </c>
      <c r="O131" s="1">
        <v>916</v>
      </c>
      <c r="P131" s="1">
        <v>331393.45999999979</v>
      </c>
      <c r="Q131" s="1">
        <v>0</v>
      </c>
      <c r="R131" s="1">
        <v>0</v>
      </c>
      <c r="S131" s="1">
        <f t="shared" si="142"/>
        <v>722851</v>
      </c>
      <c r="T131" s="4">
        <f t="shared" si="143"/>
        <v>91141615.299999923</v>
      </c>
      <c r="U131" s="4">
        <f t="shared" si="144"/>
        <v>74706242.049180269</v>
      </c>
      <c r="V131" s="19"/>
      <c r="W131" s="20"/>
      <c r="X131" s="21"/>
      <c r="Z131"/>
    </row>
    <row r="132" spans="2:28" s="8" customFormat="1" x14ac:dyDescent="0.25">
      <c r="B132" s="3" t="s">
        <v>19</v>
      </c>
      <c r="C132" s="1">
        <v>50157</v>
      </c>
      <c r="D132" s="1">
        <v>7200826.8299999945</v>
      </c>
      <c r="E132" s="1">
        <v>378</v>
      </c>
      <c r="F132" s="1">
        <v>51508.82999999998</v>
      </c>
      <c r="G132" s="1">
        <v>2148</v>
      </c>
      <c r="H132" s="1">
        <v>442904.79000000021</v>
      </c>
      <c r="I132" s="1">
        <v>2417</v>
      </c>
      <c r="J132" s="1">
        <v>459454.4200000001</v>
      </c>
      <c r="K132" s="1">
        <v>970</v>
      </c>
      <c r="L132" s="1">
        <v>199259.73000000004</v>
      </c>
      <c r="M132" s="1">
        <v>259</v>
      </c>
      <c r="N132" s="1">
        <v>114869.40000000002</v>
      </c>
      <c r="O132" s="1">
        <v>14790</v>
      </c>
      <c r="P132" s="1">
        <v>5954809.8999999994</v>
      </c>
      <c r="Q132" s="1">
        <v>0</v>
      </c>
      <c r="R132" s="1">
        <v>0</v>
      </c>
      <c r="S132" s="1">
        <f t="shared" si="142"/>
        <v>71119</v>
      </c>
      <c r="T132" s="4">
        <f t="shared" si="143"/>
        <v>14423633.899999995</v>
      </c>
      <c r="U132" s="4">
        <f t="shared" si="144"/>
        <v>11822650.737704914</v>
      </c>
      <c r="V132" s="19"/>
      <c r="W132" s="20"/>
      <c r="X132" s="21"/>
      <c r="Z132"/>
    </row>
    <row r="133" spans="2:28" s="8" customFormat="1" x14ac:dyDescent="0.25">
      <c r="B133" s="3" t="s">
        <v>20</v>
      </c>
      <c r="C133" s="1">
        <v>68108</v>
      </c>
      <c r="D133" s="1">
        <v>10113656.140000008</v>
      </c>
      <c r="E133" s="1">
        <v>363</v>
      </c>
      <c r="F133" s="1">
        <v>49693.469999999979</v>
      </c>
      <c r="G133" s="1">
        <v>2978</v>
      </c>
      <c r="H133" s="1">
        <v>639925.41</v>
      </c>
      <c r="I133" s="1">
        <v>2067</v>
      </c>
      <c r="J133" s="1">
        <v>406899.14000000007</v>
      </c>
      <c r="K133" s="1">
        <v>1048</v>
      </c>
      <c r="L133" s="1">
        <v>218014.71</v>
      </c>
      <c r="M133" s="1">
        <v>462</v>
      </c>
      <c r="N133" s="1">
        <v>227219.07000000007</v>
      </c>
      <c r="O133" s="1">
        <v>16109</v>
      </c>
      <c r="P133" s="1">
        <v>6444342.3700000038</v>
      </c>
      <c r="Q133" s="1">
        <v>192</v>
      </c>
      <c r="R133" s="1">
        <v>131142.44</v>
      </c>
      <c r="S133" s="1">
        <f t="shared" si="142"/>
        <v>91327</v>
      </c>
      <c r="T133" s="4">
        <f t="shared" si="143"/>
        <v>18230892.750000015</v>
      </c>
      <c r="U133" s="4">
        <f t="shared" si="144"/>
        <v>14943354.713114766</v>
      </c>
      <c r="V133" s="19"/>
      <c r="W133" s="20"/>
      <c r="X133" s="21"/>
      <c r="Z133"/>
    </row>
    <row r="134" spans="2:28" s="8" customFormat="1" x14ac:dyDescent="0.25">
      <c r="B134" s="3" t="s">
        <v>21</v>
      </c>
      <c r="C134" s="1">
        <v>60982</v>
      </c>
      <c r="D134" s="1">
        <v>8655701.689999992</v>
      </c>
      <c r="E134" s="1">
        <v>211</v>
      </c>
      <c r="F134" s="1">
        <v>28311.459999999977</v>
      </c>
      <c r="G134" s="1">
        <v>3073</v>
      </c>
      <c r="H134" s="1">
        <v>625449.22000000032</v>
      </c>
      <c r="I134" s="1">
        <v>1121</v>
      </c>
      <c r="J134" s="1">
        <v>204931.12</v>
      </c>
      <c r="K134" s="1">
        <v>1870</v>
      </c>
      <c r="L134" s="1">
        <v>362231.39</v>
      </c>
      <c r="M134" s="1">
        <v>207</v>
      </c>
      <c r="N134" s="1">
        <v>93254.660000000047</v>
      </c>
      <c r="O134" s="1">
        <v>13516</v>
      </c>
      <c r="P134" s="1">
        <v>5376922.7499999991</v>
      </c>
      <c r="Q134" s="1">
        <v>0</v>
      </c>
      <c r="R134" s="1">
        <v>0</v>
      </c>
      <c r="S134" s="1">
        <f t="shared" si="142"/>
        <v>80980</v>
      </c>
      <c r="T134" s="4">
        <f t="shared" si="143"/>
        <v>15346802.289999992</v>
      </c>
      <c r="U134" s="4">
        <f t="shared" si="144"/>
        <v>12579346.139344256</v>
      </c>
      <c r="V134" s="19"/>
      <c r="W134" s="20"/>
      <c r="X134" s="21"/>
      <c r="Z134"/>
    </row>
    <row r="135" spans="2:28" s="8" customFormat="1" x14ac:dyDescent="0.25">
      <c r="B135" s="3" t="s">
        <v>29</v>
      </c>
      <c r="C135" s="1">
        <v>90828</v>
      </c>
      <c r="D135" s="1">
        <v>12946139.690000001</v>
      </c>
      <c r="E135" s="1">
        <v>572</v>
      </c>
      <c r="F135" s="1">
        <v>57655.269999999975</v>
      </c>
      <c r="G135" s="1">
        <v>4895</v>
      </c>
      <c r="H135" s="1">
        <v>997759.81000000052</v>
      </c>
      <c r="I135" s="1">
        <v>2544</v>
      </c>
      <c r="J135" s="1">
        <v>293449.58000000019</v>
      </c>
      <c r="K135" s="1">
        <v>1804</v>
      </c>
      <c r="L135" s="1">
        <v>345427.33</v>
      </c>
      <c r="M135" s="1">
        <v>297</v>
      </c>
      <c r="N135" s="1">
        <v>133299.51000000004</v>
      </c>
      <c r="O135" s="1">
        <v>17481</v>
      </c>
      <c r="P135" s="1">
        <v>6707465.0900000045</v>
      </c>
      <c r="Q135" s="1">
        <v>0</v>
      </c>
      <c r="R135" s="1">
        <v>0</v>
      </c>
      <c r="S135" s="1">
        <f t="shared" si="142"/>
        <v>118421</v>
      </c>
      <c r="T135" s="4">
        <f t="shared" si="143"/>
        <v>21481196.280000005</v>
      </c>
      <c r="U135" s="4">
        <f t="shared" si="144"/>
        <v>17607537.934426233</v>
      </c>
      <c r="V135" s="19"/>
      <c r="W135" s="20"/>
      <c r="X135" s="21"/>
      <c r="Z135"/>
    </row>
    <row r="136" spans="2:28" s="8" customFormat="1" x14ac:dyDescent="0.25">
      <c r="B136" s="3" t="s">
        <v>30</v>
      </c>
      <c r="C136" s="1">
        <v>336669</v>
      </c>
      <c r="D136" s="1">
        <v>46932686.370000035</v>
      </c>
      <c r="E136" s="1">
        <v>871</v>
      </c>
      <c r="F136" s="1">
        <v>118200.05000000008</v>
      </c>
      <c r="G136" s="1">
        <v>10076</v>
      </c>
      <c r="H136" s="1">
        <v>2079905.69</v>
      </c>
      <c r="I136" s="1">
        <v>7520</v>
      </c>
      <c r="J136" s="1">
        <v>1379803.3100000003</v>
      </c>
      <c r="K136" s="1">
        <v>2722</v>
      </c>
      <c r="L136" s="1">
        <v>537594.19999999995</v>
      </c>
      <c r="M136" s="1">
        <v>368</v>
      </c>
      <c r="N136" s="1">
        <v>168480.03000000009</v>
      </c>
      <c r="O136" s="1">
        <v>964</v>
      </c>
      <c r="P136" s="1">
        <v>367429.86999999982</v>
      </c>
      <c r="Q136" s="1">
        <v>0</v>
      </c>
      <c r="R136" s="1">
        <v>0</v>
      </c>
      <c r="S136" s="1">
        <f t="shared" si="142"/>
        <v>359190</v>
      </c>
      <c r="T136" s="4">
        <f t="shared" si="143"/>
        <v>51584099.520000033</v>
      </c>
      <c r="U136" s="4">
        <f t="shared" si="144"/>
        <v>42282048.786885276</v>
      </c>
      <c r="V136" s="19"/>
      <c r="W136" s="20"/>
      <c r="X136" s="21"/>
      <c r="Z136"/>
    </row>
    <row r="137" spans="2:28" s="8" customFormat="1" x14ac:dyDescent="0.25">
      <c r="B137" s="5" t="s">
        <v>24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7">
        <v>846304.95</v>
      </c>
      <c r="U137" s="7">
        <f>+T137/1.22</f>
        <v>693692.58196721307</v>
      </c>
      <c r="V137" s="22"/>
      <c r="W137" s="7"/>
      <c r="X137" s="23"/>
      <c r="Z137"/>
    </row>
    <row r="138" spans="2:28" s="8" customFormat="1" x14ac:dyDescent="0.25">
      <c r="B138" s="5" t="s">
        <v>43</v>
      </c>
      <c r="C138" s="7">
        <f>+SUM(C124:C137)</f>
        <v>2088523</v>
      </c>
      <c r="D138" s="7">
        <f t="shared" ref="D138" si="145">+SUM(D124:D137)</f>
        <v>282935655.51999992</v>
      </c>
      <c r="E138" s="7">
        <f t="shared" ref="E138" si="146">+SUM(E124:E137)</f>
        <v>11047</v>
      </c>
      <c r="F138" s="7">
        <f t="shared" ref="F138" si="147">+SUM(F124:F137)</f>
        <v>1279346.67</v>
      </c>
      <c r="G138" s="7">
        <f t="shared" ref="G138" si="148">+SUM(G124:G137)</f>
        <v>70380</v>
      </c>
      <c r="H138" s="7">
        <f t="shared" ref="H138" si="149">+SUM(H124:H137)</f>
        <v>14436650.620000001</v>
      </c>
      <c r="I138" s="7">
        <f t="shared" ref="I138" si="150">+SUM(I124:I137)</f>
        <v>89131</v>
      </c>
      <c r="J138" s="7">
        <f t="shared" ref="J138" si="151">+SUM(J124:J137)</f>
        <v>14208455.069999998</v>
      </c>
      <c r="K138" s="7">
        <f t="shared" ref="K138" si="152">+SUM(K124:K137)</f>
        <v>27230</v>
      </c>
      <c r="L138" s="7">
        <f t="shared" ref="L138" si="153">+SUM(L124:L137)</f>
        <v>5275343.5200000005</v>
      </c>
      <c r="M138" s="7">
        <f t="shared" ref="M138" si="154">+SUM(M124:M137)</f>
        <v>3758</v>
      </c>
      <c r="N138" s="7">
        <f t="shared" ref="N138" si="155">+SUM(N124:N137)</f>
        <v>1687790.6100000006</v>
      </c>
      <c r="O138" s="7">
        <f t="shared" ref="O138" si="156">+SUM(O124:O137)</f>
        <v>185575</v>
      </c>
      <c r="P138" s="7">
        <f t="shared" ref="P138" si="157">+SUM(P124:P137)</f>
        <v>71708826.14000003</v>
      </c>
      <c r="Q138" s="7">
        <f t="shared" ref="Q138" si="158">+SUM(Q124:Q137)</f>
        <v>5307</v>
      </c>
      <c r="R138" s="7">
        <f t="shared" ref="R138" si="159">+SUM(R124:R137)</f>
        <v>2342422.399999999</v>
      </c>
      <c r="S138" s="7">
        <f t="shared" ref="S138" si="160">+SUM(S124:S137)</f>
        <v>2480951</v>
      </c>
      <c r="T138" s="7">
        <f t="shared" ref="T138:U138" si="161">SUM(T124:T137)</f>
        <v>394720795.49999994</v>
      </c>
      <c r="U138" s="7">
        <f t="shared" si="161"/>
        <v>323541635.6557377</v>
      </c>
      <c r="V138" s="22">
        <v>52494829.740000002</v>
      </c>
      <c r="W138" s="7">
        <v>0</v>
      </c>
      <c r="X138" s="23">
        <f>+U138-V138+W138</f>
        <v>271046805.91573769</v>
      </c>
      <c r="Z138" s="14"/>
      <c r="AB138" s="31"/>
    </row>
    <row r="139" spans="2:28" s="8" customFormat="1" x14ac:dyDescent="0.25">
      <c r="B139" s="3" t="s">
        <v>25</v>
      </c>
      <c r="C139" s="1">
        <v>40631</v>
      </c>
      <c r="D139" s="1">
        <v>5943412.5599999968</v>
      </c>
      <c r="E139" s="1">
        <v>312</v>
      </c>
      <c r="F139" s="1">
        <v>42448.639999999985</v>
      </c>
      <c r="G139" s="1">
        <v>2002</v>
      </c>
      <c r="H139" s="1">
        <v>410521.43000000005</v>
      </c>
      <c r="I139" s="1">
        <v>2049</v>
      </c>
      <c r="J139" s="1">
        <v>385393.38000000006</v>
      </c>
      <c r="K139" s="1">
        <v>771</v>
      </c>
      <c r="L139" s="1">
        <v>155040.23000000007</v>
      </c>
      <c r="M139" s="1">
        <v>138</v>
      </c>
      <c r="N139" s="1">
        <v>65497.250000000007</v>
      </c>
      <c r="O139" s="1">
        <v>14474</v>
      </c>
      <c r="P139" s="1">
        <v>5769991.4400000013</v>
      </c>
      <c r="Q139" s="1"/>
      <c r="R139" s="1">
        <v>0</v>
      </c>
      <c r="S139" s="1">
        <f>+C139+E139+G139+I139+K139+M139+O139+Q139</f>
        <v>60377</v>
      </c>
      <c r="T139" s="4">
        <f>+D139+F139+H139+J139+L139+N139+P139+R139</f>
        <v>12772304.929999998</v>
      </c>
      <c r="U139" s="4">
        <f>+T139/1.22</f>
        <v>10469102.401639342</v>
      </c>
      <c r="V139" s="19"/>
      <c r="W139" s="20"/>
      <c r="X139" s="21"/>
      <c r="Z139"/>
    </row>
    <row r="140" spans="2:28" s="8" customFormat="1" x14ac:dyDescent="0.25">
      <c r="B140" s="3" t="s">
        <v>12</v>
      </c>
      <c r="C140" s="1">
        <v>56822</v>
      </c>
      <c r="D140" s="1">
        <v>7974930.5899999915</v>
      </c>
      <c r="E140" s="1">
        <v>2247</v>
      </c>
      <c r="F140" s="1">
        <v>178448.37000000002</v>
      </c>
      <c r="G140" s="1">
        <v>2663</v>
      </c>
      <c r="H140" s="1">
        <v>558725.06000000029</v>
      </c>
      <c r="I140" s="1">
        <v>3529</v>
      </c>
      <c r="J140" s="1">
        <v>661026.63000000012</v>
      </c>
      <c r="K140" s="1">
        <v>1460</v>
      </c>
      <c r="L140" s="1">
        <v>296353.65000000008</v>
      </c>
      <c r="M140" s="1">
        <v>92</v>
      </c>
      <c r="N140" s="1">
        <v>47246.73000000001</v>
      </c>
      <c r="O140" s="1">
        <v>27685</v>
      </c>
      <c r="P140" s="1">
        <v>10172325.930000007</v>
      </c>
      <c r="Q140" s="1">
        <v>4134</v>
      </c>
      <c r="R140" s="1">
        <v>1778498.4199999997</v>
      </c>
      <c r="S140" s="1">
        <f t="shared" ref="S140:S151" si="162">+C140+E140+G140+I140+K140+M140+O140+Q140</f>
        <v>98632</v>
      </c>
      <c r="T140" s="4">
        <f t="shared" ref="T140:T151" si="163">+D140+F140+H140+J140+L140+N140+P140+R140</f>
        <v>21667555.379999999</v>
      </c>
      <c r="U140" s="4">
        <f t="shared" ref="U140:U151" si="164">+T140/1.22</f>
        <v>17760291.295081966</v>
      </c>
      <c r="V140" s="19"/>
      <c r="W140" s="20"/>
      <c r="X140" s="21"/>
      <c r="Z140"/>
    </row>
    <row r="141" spans="2:28" s="8" customFormat="1" x14ac:dyDescent="0.25">
      <c r="B141" s="3" t="s">
        <v>26</v>
      </c>
      <c r="C141" s="1">
        <v>149130</v>
      </c>
      <c r="D141" s="1">
        <v>20976768.23</v>
      </c>
      <c r="E141" s="1">
        <v>1149</v>
      </c>
      <c r="F141" s="1">
        <v>151567.55999999997</v>
      </c>
      <c r="G141" s="1">
        <v>6163</v>
      </c>
      <c r="H141" s="1">
        <v>1228812.7400000005</v>
      </c>
      <c r="I141" s="1">
        <v>9321</v>
      </c>
      <c r="J141" s="1">
        <v>1779211.1599999995</v>
      </c>
      <c r="K141" s="1">
        <v>2584</v>
      </c>
      <c r="L141" s="1">
        <v>474798.67999999988</v>
      </c>
      <c r="M141" s="1">
        <v>165</v>
      </c>
      <c r="N141" s="1">
        <v>65887.660000000018</v>
      </c>
      <c r="O141" s="1">
        <v>13010</v>
      </c>
      <c r="P141" s="1">
        <v>4983059.9700000016</v>
      </c>
      <c r="Q141" s="1">
        <v>0</v>
      </c>
      <c r="R141" s="1">
        <v>0</v>
      </c>
      <c r="S141" s="1">
        <f t="shared" si="162"/>
        <v>181522</v>
      </c>
      <c r="T141" s="4">
        <f t="shared" si="163"/>
        <v>29660106.000000004</v>
      </c>
      <c r="U141" s="4">
        <f t="shared" si="164"/>
        <v>24311562.295081969</v>
      </c>
      <c r="V141" s="19"/>
      <c r="W141" s="20"/>
      <c r="X141" s="21"/>
      <c r="Z141"/>
    </row>
    <row r="142" spans="2:28" s="8" customFormat="1" x14ac:dyDescent="0.25">
      <c r="B142" s="3" t="s">
        <v>27</v>
      </c>
      <c r="C142" s="1">
        <v>90306</v>
      </c>
      <c r="D142" s="1">
        <v>13098329.58</v>
      </c>
      <c r="E142" s="1">
        <v>256</v>
      </c>
      <c r="F142" s="1">
        <v>34448.949999999983</v>
      </c>
      <c r="G142" s="1">
        <v>3698</v>
      </c>
      <c r="H142" s="1">
        <v>774577.33000000019</v>
      </c>
      <c r="I142" s="1">
        <v>2456</v>
      </c>
      <c r="J142" s="1">
        <v>452977.70000000036</v>
      </c>
      <c r="K142" s="1">
        <v>2611</v>
      </c>
      <c r="L142" s="1">
        <v>545996.16</v>
      </c>
      <c r="M142" s="1">
        <v>61</v>
      </c>
      <c r="N142" s="1">
        <v>30407.65</v>
      </c>
      <c r="O142" s="1">
        <v>7849</v>
      </c>
      <c r="P142" s="1">
        <v>3155047.82</v>
      </c>
      <c r="Q142" s="1">
        <v>0</v>
      </c>
      <c r="R142" s="1">
        <v>0</v>
      </c>
      <c r="S142" s="1">
        <f t="shared" si="162"/>
        <v>107237</v>
      </c>
      <c r="T142" s="4">
        <f t="shared" si="163"/>
        <v>18091785.190000001</v>
      </c>
      <c r="U142" s="4">
        <f t="shared" si="164"/>
        <v>14829332.12295082</v>
      </c>
      <c r="V142" s="19"/>
      <c r="W142" s="20"/>
      <c r="X142" s="21"/>
      <c r="Z142"/>
    </row>
    <row r="143" spans="2:28" s="8" customFormat="1" x14ac:dyDescent="0.25">
      <c r="B143" s="3" t="s">
        <v>15</v>
      </c>
      <c r="C143" s="1">
        <v>354503</v>
      </c>
      <c r="D143" s="1">
        <v>50369627.910000019</v>
      </c>
      <c r="E143" s="1">
        <v>2525</v>
      </c>
      <c r="F143" s="1">
        <v>302546.87</v>
      </c>
      <c r="G143" s="1">
        <v>15879</v>
      </c>
      <c r="H143" s="1">
        <v>3304618.1000000024</v>
      </c>
      <c r="I143" s="1">
        <v>25953</v>
      </c>
      <c r="J143" s="1">
        <v>3631294.1699999995</v>
      </c>
      <c r="K143" s="1">
        <v>6291</v>
      </c>
      <c r="L143" s="1">
        <v>1199265.8300000012</v>
      </c>
      <c r="M143" s="1">
        <v>289</v>
      </c>
      <c r="N143" s="1">
        <v>137232.72000000006</v>
      </c>
      <c r="O143" s="1">
        <v>37161</v>
      </c>
      <c r="P143" s="1">
        <v>14472448.98000001</v>
      </c>
      <c r="Q143" s="1">
        <v>1</v>
      </c>
      <c r="R143" s="1">
        <v>642.57000000000005</v>
      </c>
      <c r="S143" s="1">
        <f t="shared" si="162"/>
        <v>442602</v>
      </c>
      <c r="T143" s="4">
        <f t="shared" si="163"/>
        <v>73417677.150000021</v>
      </c>
      <c r="U143" s="4">
        <f t="shared" si="164"/>
        <v>60178423.893442638</v>
      </c>
      <c r="V143" s="19"/>
      <c r="W143" s="20"/>
      <c r="X143" s="21"/>
      <c r="Z143"/>
    </row>
    <row r="144" spans="2:28" s="8" customFormat="1" x14ac:dyDescent="0.25">
      <c r="B144" s="3" t="s">
        <v>28</v>
      </c>
      <c r="C144" s="1">
        <v>48851</v>
      </c>
      <c r="D144" s="1">
        <v>7246548.5599999968</v>
      </c>
      <c r="E144" s="1">
        <v>401</v>
      </c>
      <c r="F144" s="1">
        <v>54656.449999999975</v>
      </c>
      <c r="G144" s="1">
        <v>2066</v>
      </c>
      <c r="H144" s="1">
        <v>440037.23999999976</v>
      </c>
      <c r="I144" s="1">
        <v>2569</v>
      </c>
      <c r="J144" s="1">
        <v>505031.19000000029</v>
      </c>
      <c r="K144" s="1">
        <v>1289</v>
      </c>
      <c r="L144" s="1">
        <v>263270.31000000006</v>
      </c>
      <c r="M144" s="1">
        <v>124</v>
      </c>
      <c r="N144" s="1">
        <v>64865.94</v>
      </c>
      <c r="O144" s="1">
        <v>18151</v>
      </c>
      <c r="P144" s="1">
        <v>7342511.5099999998</v>
      </c>
      <c r="Q144" s="1">
        <v>0</v>
      </c>
      <c r="R144" s="1">
        <v>0</v>
      </c>
      <c r="S144" s="1">
        <f t="shared" si="162"/>
        <v>73451</v>
      </c>
      <c r="T144" s="4">
        <f t="shared" si="163"/>
        <v>15916921.199999996</v>
      </c>
      <c r="U144" s="4">
        <f t="shared" si="164"/>
        <v>13046656.721311472</v>
      </c>
      <c r="V144" s="19"/>
      <c r="W144" s="20"/>
      <c r="X144" s="21"/>
      <c r="Z144"/>
    </row>
    <row r="145" spans="2:28" s="8" customFormat="1" x14ac:dyDescent="0.25">
      <c r="B145" s="3" t="s">
        <v>17</v>
      </c>
      <c r="C145" s="1">
        <v>129366</v>
      </c>
      <c r="D145" s="1">
        <v>17601593.050000001</v>
      </c>
      <c r="E145" s="1">
        <v>815</v>
      </c>
      <c r="F145" s="1">
        <v>91685.929999999949</v>
      </c>
      <c r="G145" s="1">
        <v>3804</v>
      </c>
      <c r="H145" s="1">
        <v>743630.10999999975</v>
      </c>
      <c r="I145" s="1">
        <v>3421</v>
      </c>
      <c r="J145" s="1">
        <v>641250.64000000048</v>
      </c>
      <c r="K145" s="1">
        <v>1416</v>
      </c>
      <c r="L145" s="1">
        <v>239573.85000000015</v>
      </c>
      <c r="M145" s="1">
        <v>175</v>
      </c>
      <c r="N145" s="1">
        <v>71848.710000000036</v>
      </c>
      <c r="O145" s="1">
        <v>23011</v>
      </c>
      <c r="P145" s="1">
        <v>8437669.5800000019</v>
      </c>
      <c r="Q145" s="1">
        <v>1611</v>
      </c>
      <c r="R145" s="1">
        <v>559384.12</v>
      </c>
      <c r="S145" s="1">
        <f t="shared" si="162"/>
        <v>163619</v>
      </c>
      <c r="T145" s="4">
        <f t="shared" si="163"/>
        <v>28386635.990000006</v>
      </c>
      <c r="U145" s="4">
        <f t="shared" si="164"/>
        <v>23267734.418032791</v>
      </c>
      <c r="V145" s="19"/>
      <c r="W145" s="20"/>
      <c r="X145" s="21"/>
      <c r="Z145"/>
    </row>
    <row r="146" spans="2:28" s="8" customFormat="1" x14ac:dyDescent="0.25">
      <c r="B146" s="3" t="s">
        <v>18</v>
      </c>
      <c r="C146" s="1">
        <v>757378</v>
      </c>
      <c r="D146" s="1">
        <v>94135885.230000049</v>
      </c>
      <c r="E146" s="1">
        <v>2152</v>
      </c>
      <c r="F146" s="1">
        <v>277124.34999999998</v>
      </c>
      <c r="G146" s="1">
        <v>16747</v>
      </c>
      <c r="H146" s="1">
        <v>3358404.19</v>
      </c>
      <c r="I146" s="1">
        <v>28629</v>
      </c>
      <c r="J146" s="1">
        <v>4151537.6399999983</v>
      </c>
      <c r="K146" s="1">
        <v>3628</v>
      </c>
      <c r="L146" s="1">
        <v>677646.8</v>
      </c>
      <c r="M146" s="1">
        <v>104</v>
      </c>
      <c r="N146" s="1">
        <v>52043.720000000008</v>
      </c>
      <c r="O146" s="1">
        <v>1014</v>
      </c>
      <c r="P146" s="1">
        <v>374720.15999999968</v>
      </c>
      <c r="Q146" s="1">
        <v>0</v>
      </c>
      <c r="R146" s="1">
        <v>0</v>
      </c>
      <c r="S146" s="1">
        <f t="shared" si="162"/>
        <v>809652</v>
      </c>
      <c r="T146" s="4">
        <f t="shared" si="163"/>
        <v>103027362.09000003</v>
      </c>
      <c r="U146" s="4">
        <f t="shared" si="164"/>
        <v>84448657.450819701</v>
      </c>
      <c r="V146" s="19"/>
      <c r="W146" s="20"/>
      <c r="X146" s="21"/>
      <c r="Z146"/>
    </row>
    <row r="147" spans="2:28" s="8" customFormat="1" x14ac:dyDescent="0.25">
      <c r="B147" s="3" t="s">
        <v>19</v>
      </c>
      <c r="C147" s="1">
        <v>52303</v>
      </c>
      <c r="D147" s="1">
        <v>7525841.7099999953</v>
      </c>
      <c r="E147" s="1">
        <v>433</v>
      </c>
      <c r="F147" s="1">
        <v>58884.189999999966</v>
      </c>
      <c r="G147" s="1">
        <v>2250</v>
      </c>
      <c r="H147" s="1">
        <v>463778.80999999994</v>
      </c>
      <c r="I147" s="1">
        <v>2672</v>
      </c>
      <c r="J147" s="1">
        <v>494120.49999999994</v>
      </c>
      <c r="K147" s="1">
        <v>1008</v>
      </c>
      <c r="L147" s="1">
        <v>205448.61000000013</v>
      </c>
      <c r="M147" s="1">
        <v>81</v>
      </c>
      <c r="N147" s="1">
        <v>41822.820000000007</v>
      </c>
      <c r="O147" s="1">
        <v>17032</v>
      </c>
      <c r="P147" s="1">
        <v>6886032.9200000046</v>
      </c>
      <c r="Q147" s="1">
        <v>0</v>
      </c>
      <c r="R147" s="1">
        <v>0</v>
      </c>
      <c r="S147" s="1">
        <f t="shared" si="162"/>
        <v>75779</v>
      </c>
      <c r="T147" s="4">
        <f t="shared" si="163"/>
        <v>15675929.559999999</v>
      </c>
      <c r="U147" s="4">
        <f t="shared" si="164"/>
        <v>12849122.590163933</v>
      </c>
      <c r="V147" s="19"/>
      <c r="W147" s="20"/>
      <c r="X147" s="21"/>
      <c r="Z147"/>
    </row>
    <row r="148" spans="2:28" s="8" customFormat="1" x14ac:dyDescent="0.25">
      <c r="B148" s="3" t="s">
        <v>20</v>
      </c>
      <c r="C148" s="1">
        <v>67940</v>
      </c>
      <c r="D148" s="1">
        <v>10060963.240000002</v>
      </c>
      <c r="E148" s="1">
        <v>434</v>
      </c>
      <c r="F148" s="1">
        <v>59547.95999999997</v>
      </c>
      <c r="G148" s="1">
        <v>2986</v>
      </c>
      <c r="H148" s="1">
        <v>640875.6599999998</v>
      </c>
      <c r="I148" s="1">
        <v>2103</v>
      </c>
      <c r="J148" s="1">
        <v>401469.0300000002</v>
      </c>
      <c r="K148" s="1">
        <v>1150</v>
      </c>
      <c r="L148" s="1">
        <v>235619.88000000015</v>
      </c>
      <c r="M148" s="1">
        <v>172</v>
      </c>
      <c r="N148" s="1">
        <v>89597.82</v>
      </c>
      <c r="O148" s="1">
        <v>17277</v>
      </c>
      <c r="P148" s="1">
        <v>6959329.6400000006</v>
      </c>
      <c r="Q148" s="1">
        <v>1132</v>
      </c>
      <c r="R148" s="1">
        <v>772836.11</v>
      </c>
      <c r="S148" s="1">
        <f t="shared" si="162"/>
        <v>93194</v>
      </c>
      <c r="T148" s="4">
        <f t="shared" si="163"/>
        <v>19220239.340000004</v>
      </c>
      <c r="U148" s="4">
        <f t="shared" si="164"/>
        <v>15754294.54098361</v>
      </c>
      <c r="V148" s="19"/>
      <c r="W148" s="20"/>
      <c r="X148" s="21"/>
      <c r="Z148"/>
    </row>
    <row r="149" spans="2:28" s="8" customFormat="1" x14ac:dyDescent="0.25">
      <c r="B149" s="3" t="s">
        <v>21</v>
      </c>
      <c r="C149" s="1">
        <v>78615</v>
      </c>
      <c r="D149" s="1">
        <v>11153051.829999996</v>
      </c>
      <c r="E149" s="1">
        <v>269</v>
      </c>
      <c r="F149" s="1">
        <v>36358.809999999976</v>
      </c>
      <c r="G149" s="1">
        <v>3677</v>
      </c>
      <c r="H149" s="1">
        <v>751010.12000000034</v>
      </c>
      <c r="I149" s="1">
        <v>1465</v>
      </c>
      <c r="J149" s="1">
        <v>273411.71000000008</v>
      </c>
      <c r="K149" s="1">
        <v>2178</v>
      </c>
      <c r="L149" s="1">
        <v>432000.50999999995</v>
      </c>
      <c r="M149" s="1">
        <v>127</v>
      </c>
      <c r="N149" s="1">
        <v>63368.330000000016</v>
      </c>
      <c r="O149" s="1">
        <v>14875</v>
      </c>
      <c r="P149" s="1">
        <v>5935592.1000000006</v>
      </c>
      <c r="Q149" s="1">
        <v>1</v>
      </c>
      <c r="R149" s="1">
        <v>642.57000000000005</v>
      </c>
      <c r="S149" s="1">
        <f t="shared" si="162"/>
        <v>101207</v>
      </c>
      <c r="T149" s="4">
        <f t="shared" si="163"/>
        <v>18645435.98</v>
      </c>
      <c r="U149" s="4">
        <f t="shared" si="164"/>
        <v>15283144.245901641</v>
      </c>
      <c r="V149" s="19"/>
      <c r="W149" s="20"/>
      <c r="X149" s="21"/>
      <c r="Z149"/>
    </row>
    <row r="150" spans="2:28" s="8" customFormat="1" x14ac:dyDescent="0.25">
      <c r="B150" s="3" t="s">
        <v>29</v>
      </c>
      <c r="C150" s="1">
        <v>101413</v>
      </c>
      <c r="D150" s="1">
        <v>14431084.090000002</v>
      </c>
      <c r="E150" s="1">
        <v>807</v>
      </c>
      <c r="F150" s="1">
        <v>75864.839999999982</v>
      </c>
      <c r="G150" s="1">
        <v>5383</v>
      </c>
      <c r="H150" s="1">
        <v>1099052.21</v>
      </c>
      <c r="I150" s="1">
        <v>2703</v>
      </c>
      <c r="J150" s="1">
        <v>327591.56000000006</v>
      </c>
      <c r="K150" s="1">
        <v>1889</v>
      </c>
      <c r="L150" s="1">
        <v>360899.12999999983</v>
      </c>
      <c r="M150" s="1">
        <v>122</v>
      </c>
      <c r="N150" s="1">
        <v>61778.450000000019</v>
      </c>
      <c r="O150" s="1">
        <v>18850</v>
      </c>
      <c r="P150" s="1">
        <v>7245507.5500000007</v>
      </c>
      <c r="Q150" s="1">
        <v>0</v>
      </c>
      <c r="R150" s="1">
        <v>0</v>
      </c>
      <c r="S150" s="1">
        <f t="shared" si="162"/>
        <v>131167</v>
      </c>
      <c r="T150" s="4">
        <f t="shared" si="163"/>
        <v>23601777.829999998</v>
      </c>
      <c r="U150" s="4">
        <f t="shared" si="164"/>
        <v>19345719.532786883</v>
      </c>
      <c r="V150" s="19"/>
      <c r="W150" s="20"/>
      <c r="X150" s="21"/>
      <c r="Z150"/>
    </row>
    <row r="151" spans="2:28" s="8" customFormat="1" x14ac:dyDescent="0.25">
      <c r="B151" s="3" t="s">
        <v>30</v>
      </c>
      <c r="C151" s="1">
        <v>392787</v>
      </c>
      <c r="D151" s="1">
        <v>54948186.420000017</v>
      </c>
      <c r="E151" s="1">
        <v>1405</v>
      </c>
      <c r="F151" s="1">
        <v>188479.09999999998</v>
      </c>
      <c r="G151" s="1">
        <v>11696</v>
      </c>
      <c r="H151" s="1">
        <v>2411104.8500000015</v>
      </c>
      <c r="I151" s="1">
        <v>8754</v>
      </c>
      <c r="J151" s="1">
        <v>1596902.8699999999</v>
      </c>
      <c r="K151" s="1">
        <v>3089</v>
      </c>
      <c r="L151" s="1">
        <v>589437.99000000022</v>
      </c>
      <c r="M151" s="1">
        <v>200</v>
      </c>
      <c r="N151" s="1">
        <v>101270.16000000002</v>
      </c>
      <c r="O151" s="1">
        <v>1066</v>
      </c>
      <c r="P151" s="1">
        <v>414237.43999999989</v>
      </c>
      <c r="Q151" s="1">
        <v>1</v>
      </c>
      <c r="R151" s="1">
        <v>875</v>
      </c>
      <c r="S151" s="1">
        <f t="shared" si="162"/>
        <v>418998</v>
      </c>
      <c r="T151" s="4">
        <f>+D151+F151+H151+J151+L151+N151+P151+R151+1375</f>
        <v>60251868.830000013</v>
      </c>
      <c r="U151" s="4">
        <f t="shared" si="164"/>
        <v>49386777.729508206</v>
      </c>
      <c r="V151" s="19"/>
      <c r="W151" s="20"/>
      <c r="X151" s="21"/>
      <c r="Z151"/>
    </row>
    <row r="152" spans="2:28" s="8" customFormat="1" x14ac:dyDescent="0.25">
      <c r="B152" s="5" t="s">
        <v>24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7">
        <v>808628.9</v>
      </c>
      <c r="U152" s="7">
        <f>+T152/1.22</f>
        <v>662810.57377049187</v>
      </c>
      <c r="V152" s="22"/>
      <c r="W152" s="7"/>
      <c r="X152" s="23"/>
      <c r="Z152"/>
    </row>
    <row r="153" spans="2:28" s="8" customFormat="1" x14ac:dyDescent="0.25">
      <c r="B153" s="5" t="s">
        <v>44</v>
      </c>
      <c r="C153" s="7">
        <f>+SUM(C139:C152)</f>
        <v>2320045</v>
      </c>
      <c r="D153" s="7">
        <f t="shared" ref="D153" si="165">+SUM(D139:D152)</f>
        <v>315466223.00000006</v>
      </c>
      <c r="E153" s="7">
        <f t="shared" ref="E153" si="166">+SUM(E139:E152)</f>
        <v>13205</v>
      </c>
      <c r="F153" s="7">
        <f t="shared" ref="F153" si="167">+SUM(F139:F152)</f>
        <v>1552062.0199999996</v>
      </c>
      <c r="G153" s="7">
        <f t="shared" ref="G153" si="168">+SUM(G139:G152)</f>
        <v>79014</v>
      </c>
      <c r="H153" s="7">
        <f t="shared" ref="H153" si="169">+SUM(H139:H152)</f>
        <v>16185147.850000005</v>
      </c>
      <c r="I153" s="7">
        <f t="shared" ref="I153" si="170">+SUM(I139:I152)</f>
        <v>95624</v>
      </c>
      <c r="J153" s="7">
        <f t="shared" ref="J153" si="171">+SUM(J139:J152)</f>
        <v>15301218.179999998</v>
      </c>
      <c r="K153" s="7">
        <f t="shared" ref="K153" si="172">+SUM(K139:K152)</f>
        <v>29364</v>
      </c>
      <c r="L153" s="7">
        <f t="shared" ref="L153" si="173">+SUM(L139:L152)</f>
        <v>5675351.6300000018</v>
      </c>
      <c r="M153" s="7">
        <f t="shared" ref="M153" si="174">+SUM(M139:M152)</f>
        <v>1850</v>
      </c>
      <c r="N153" s="7">
        <f t="shared" ref="N153" si="175">+SUM(N139:N152)</f>
        <v>892867.96000000043</v>
      </c>
      <c r="O153" s="7">
        <f t="shared" ref="O153" si="176">+SUM(O139:O152)</f>
        <v>211455</v>
      </c>
      <c r="P153" s="7">
        <f t="shared" ref="P153" si="177">+SUM(P139:P152)</f>
        <v>82148475.040000007</v>
      </c>
      <c r="Q153" s="7">
        <f t="shared" ref="Q153" si="178">+SUM(Q139:Q152)</f>
        <v>6880</v>
      </c>
      <c r="R153" s="7">
        <f t="shared" ref="R153" si="179">+SUM(R139:R152)</f>
        <v>3112878.7899999996</v>
      </c>
      <c r="S153" s="7">
        <f t="shared" ref="S153" si="180">+SUM(S139:S152)</f>
        <v>2757437</v>
      </c>
      <c r="T153" s="7">
        <f t="shared" ref="T153:U153" si="181">SUM(T139:T152)</f>
        <v>441144228.37</v>
      </c>
      <c r="U153" s="7">
        <f t="shared" si="181"/>
        <v>361593629.81147552</v>
      </c>
      <c r="V153" s="22">
        <v>63849570.219999999</v>
      </c>
      <c r="W153" s="7">
        <f>95702564.33/1.22</f>
        <v>78444724.86065574</v>
      </c>
      <c r="X153" s="23">
        <f>+U153-V153+W153</f>
        <v>376188784.45213121</v>
      </c>
      <c r="Z153" s="14"/>
      <c r="AB153" s="31"/>
    </row>
    <row r="154" spans="2:28" s="8" customFormat="1" x14ac:dyDescent="0.25">
      <c r="B154" s="3" t="s">
        <v>25</v>
      </c>
      <c r="C154" s="1">
        <v>38203</v>
      </c>
      <c r="D154" s="1">
        <v>5561251.5099999942</v>
      </c>
      <c r="E154" s="1">
        <v>329</v>
      </c>
      <c r="F154" s="1">
        <v>45006.859999999979</v>
      </c>
      <c r="G154" s="1">
        <v>1985</v>
      </c>
      <c r="H154" s="1">
        <v>404205.69000000012</v>
      </c>
      <c r="I154" s="1">
        <v>2036</v>
      </c>
      <c r="J154" s="1">
        <v>385498.6</v>
      </c>
      <c r="K154" s="1">
        <v>921</v>
      </c>
      <c r="L154" s="1">
        <v>185350.05000000005</v>
      </c>
      <c r="M154" s="1">
        <v>108</v>
      </c>
      <c r="N154" s="1">
        <v>50824.510000000024</v>
      </c>
      <c r="O154" s="1">
        <v>14126</v>
      </c>
      <c r="P154" s="1">
        <v>5595775.6499999985</v>
      </c>
      <c r="Q154" s="1">
        <v>0</v>
      </c>
      <c r="R154" s="1">
        <v>0</v>
      </c>
      <c r="S154" s="1">
        <f>+C154+E154+G154+I154+K154+M154+O154+Q154</f>
        <v>57708</v>
      </c>
      <c r="T154" s="4">
        <f>+D154+F154+H154+J154+L154+N154+P154+R154</f>
        <v>12227912.869999994</v>
      </c>
      <c r="U154" s="4">
        <f>+T154/1.22</f>
        <v>10022879.401639339</v>
      </c>
      <c r="V154" s="19"/>
      <c r="W154" s="20"/>
      <c r="X154" s="21"/>
      <c r="Z154"/>
    </row>
    <row r="155" spans="2:28" s="8" customFormat="1" x14ac:dyDescent="0.25">
      <c r="B155" s="3" t="s">
        <v>12</v>
      </c>
      <c r="C155" s="1">
        <v>57320</v>
      </c>
      <c r="D155" s="1">
        <v>8074720.5299999956</v>
      </c>
      <c r="E155" s="1">
        <v>2387</v>
      </c>
      <c r="F155" s="1">
        <v>193490.4</v>
      </c>
      <c r="G155" s="1">
        <v>2707</v>
      </c>
      <c r="H155" s="1">
        <v>561369.30999999994</v>
      </c>
      <c r="I155" s="1">
        <v>3524</v>
      </c>
      <c r="J155" s="1">
        <v>648123.71999999974</v>
      </c>
      <c r="K155" s="1">
        <v>1409</v>
      </c>
      <c r="L155" s="1">
        <v>281104.81000000011</v>
      </c>
      <c r="M155" s="1">
        <v>97</v>
      </c>
      <c r="N155" s="1">
        <v>49676.780000000006</v>
      </c>
      <c r="O155" s="1">
        <v>25738</v>
      </c>
      <c r="P155" s="1">
        <v>9377436.8200000022</v>
      </c>
      <c r="Q155" s="1">
        <v>2786</v>
      </c>
      <c r="R155" s="1">
        <v>1490968.2499999998</v>
      </c>
      <c r="S155" s="1">
        <f t="shared" ref="S155:S166" si="182">+C155+E155+G155+I155+K155+M155+O155+Q155</f>
        <v>95968</v>
      </c>
      <c r="T155" s="4">
        <f t="shared" ref="T155:T166" si="183">+D155+F155+H155+J155+L155+N155+P155+R155</f>
        <v>20676890.619999997</v>
      </c>
      <c r="U155" s="4">
        <f t="shared" ref="U155:U166" si="184">+T155/1.22</f>
        <v>16948271</v>
      </c>
      <c r="V155" s="19"/>
      <c r="W155" s="20"/>
      <c r="X155" s="21"/>
      <c r="Z155"/>
    </row>
    <row r="156" spans="2:28" s="8" customFormat="1" x14ac:dyDescent="0.25">
      <c r="B156" s="3" t="s">
        <v>26</v>
      </c>
      <c r="C156" s="1">
        <v>145618</v>
      </c>
      <c r="D156" s="1">
        <v>20485239.290000007</v>
      </c>
      <c r="E156" s="1">
        <v>1112</v>
      </c>
      <c r="F156" s="1">
        <v>145754.26999999999</v>
      </c>
      <c r="G156" s="1">
        <v>6241</v>
      </c>
      <c r="H156" s="1">
        <v>1259620.27</v>
      </c>
      <c r="I156" s="1">
        <v>9601</v>
      </c>
      <c r="J156" s="1">
        <v>1839118.91</v>
      </c>
      <c r="K156" s="1">
        <v>2594</v>
      </c>
      <c r="L156" s="1">
        <v>471336.33999999979</v>
      </c>
      <c r="M156" s="1">
        <v>177</v>
      </c>
      <c r="N156" s="1">
        <v>68878.670000000013</v>
      </c>
      <c r="O156" s="1">
        <v>15591</v>
      </c>
      <c r="P156" s="1">
        <v>5900269.860000005</v>
      </c>
      <c r="Q156" s="1">
        <v>0</v>
      </c>
      <c r="R156" s="1">
        <v>0</v>
      </c>
      <c r="S156" s="1">
        <f t="shared" si="182"/>
        <v>180934</v>
      </c>
      <c r="T156" s="4">
        <f t="shared" si="183"/>
        <v>30170217.610000014</v>
      </c>
      <c r="U156" s="4">
        <f t="shared" si="184"/>
        <v>24729686.565573782</v>
      </c>
      <c r="V156" s="19"/>
      <c r="W156" s="20"/>
      <c r="X156" s="21"/>
      <c r="Z156"/>
    </row>
    <row r="157" spans="2:28" s="8" customFormat="1" x14ac:dyDescent="0.25">
      <c r="B157" s="3" t="s">
        <v>27</v>
      </c>
      <c r="C157" s="1">
        <v>92685</v>
      </c>
      <c r="D157" s="1">
        <v>13417275.240000008</v>
      </c>
      <c r="E157" s="1">
        <v>274</v>
      </c>
      <c r="F157" s="1">
        <v>37228.859999999986</v>
      </c>
      <c r="G157" s="1">
        <v>3416</v>
      </c>
      <c r="H157" s="1">
        <v>716230.59999999986</v>
      </c>
      <c r="I157" s="1">
        <v>2434</v>
      </c>
      <c r="J157" s="1">
        <v>450892.02000000008</v>
      </c>
      <c r="K157" s="1">
        <v>1750</v>
      </c>
      <c r="L157" s="1">
        <v>362179.59</v>
      </c>
      <c r="M157" s="1">
        <v>43</v>
      </c>
      <c r="N157" s="1">
        <v>21308.74</v>
      </c>
      <c r="O157" s="1">
        <v>8978</v>
      </c>
      <c r="P157" s="1">
        <v>3619828.12</v>
      </c>
      <c r="Q157" s="1">
        <v>1</v>
      </c>
      <c r="R157" s="1">
        <v>642.57000000000005</v>
      </c>
      <c r="S157" s="1">
        <f t="shared" si="182"/>
        <v>109581</v>
      </c>
      <c r="T157" s="4">
        <f t="shared" si="183"/>
        <v>18625585.740000006</v>
      </c>
      <c r="U157" s="4">
        <f t="shared" si="184"/>
        <v>15266873.557377053</v>
      </c>
      <c r="V157" s="19"/>
      <c r="W157" s="20"/>
      <c r="X157" s="21"/>
      <c r="Z157"/>
    </row>
    <row r="158" spans="2:28" s="8" customFormat="1" x14ac:dyDescent="0.25">
      <c r="B158" s="3" t="s">
        <v>15</v>
      </c>
      <c r="C158" s="1">
        <v>346470</v>
      </c>
      <c r="D158" s="1">
        <v>49357256.890000023</v>
      </c>
      <c r="E158" s="1">
        <v>2449</v>
      </c>
      <c r="F158" s="1">
        <v>292886.96999999997</v>
      </c>
      <c r="G158" s="1">
        <v>16616</v>
      </c>
      <c r="H158" s="1">
        <v>3478080.3300000024</v>
      </c>
      <c r="I158" s="1">
        <v>25806</v>
      </c>
      <c r="J158" s="1">
        <v>3510439.4200000018</v>
      </c>
      <c r="K158" s="1">
        <v>6619</v>
      </c>
      <c r="L158" s="1">
        <v>1258117.3000000003</v>
      </c>
      <c r="M158" s="1">
        <v>179</v>
      </c>
      <c r="N158" s="1">
        <v>88450.980000000025</v>
      </c>
      <c r="O158" s="1">
        <v>40490</v>
      </c>
      <c r="P158" s="1">
        <v>15751614.990000006</v>
      </c>
      <c r="Q158" s="1">
        <v>0</v>
      </c>
      <c r="R158" s="1">
        <v>0</v>
      </c>
      <c r="S158" s="1">
        <f t="shared" si="182"/>
        <v>438629</v>
      </c>
      <c r="T158" s="4">
        <f t="shared" si="183"/>
        <v>73736846.880000025</v>
      </c>
      <c r="U158" s="4">
        <f t="shared" si="184"/>
        <v>60440038.426229529</v>
      </c>
      <c r="V158" s="19"/>
      <c r="W158" s="20"/>
      <c r="X158" s="21"/>
      <c r="Z158"/>
    </row>
    <row r="159" spans="2:28" s="8" customFormat="1" x14ac:dyDescent="0.25">
      <c r="B159" s="3" t="s">
        <v>28</v>
      </c>
      <c r="C159" s="1">
        <v>46644</v>
      </c>
      <c r="D159" s="1">
        <v>6897649.429999996</v>
      </c>
      <c r="E159" s="1">
        <v>447</v>
      </c>
      <c r="F159" s="1">
        <v>60885.169999999991</v>
      </c>
      <c r="G159" s="1">
        <v>2012</v>
      </c>
      <c r="H159" s="1">
        <v>428388.96000000014</v>
      </c>
      <c r="I159" s="1">
        <v>2554</v>
      </c>
      <c r="J159" s="1">
        <v>500821.0100000003</v>
      </c>
      <c r="K159" s="1">
        <v>1348</v>
      </c>
      <c r="L159" s="1">
        <v>276421.53000000003</v>
      </c>
      <c r="M159" s="1">
        <v>126</v>
      </c>
      <c r="N159" s="1">
        <v>65447.820000000007</v>
      </c>
      <c r="O159" s="1">
        <v>14801</v>
      </c>
      <c r="P159" s="1">
        <v>5996266.540000001</v>
      </c>
      <c r="Q159" s="1">
        <v>0</v>
      </c>
      <c r="R159" s="1">
        <v>0</v>
      </c>
      <c r="S159" s="1">
        <f t="shared" si="182"/>
        <v>67932</v>
      </c>
      <c r="T159" s="4">
        <f t="shared" si="183"/>
        <v>14225880.459999997</v>
      </c>
      <c r="U159" s="4">
        <f t="shared" si="184"/>
        <v>11660557.754098359</v>
      </c>
      <c r="V159" s="19"/>
      <c r="W159" s="20"/>
      <c r="X159" s="21"/>
      <c r="Z159"/>
    </row>
    <row r="160" spans="2:28" s="8" customFormat="1" x14ac:dyDescent="0.25">
      <c r="B160" s="3" t="s">
        <v>17</v>
      </c>
      <c r="C160" s="1">
        <v>116215</v>
      </c>
      <c r="D160" s="1">
        <v>15672112.02999999</v>
      </c>
      <c r="E160" s="1">
        <v>879</v>
      </c>
      <c r="F160" s="1">
        <v>95803.789999999979</v>
      </c>
      <c r="G160" s="1">
        <v>3922</v>
      </c>
      <c r="H160" s="1">
        <v>754484.9700000002</v>
      </c>
      <c r="I160" s="1">
        <v>3389</v>
      </c>
      <c r="J160" s="1">
        <v>629729.09999999951</v>
      </c>
      <c r="K160" s="1">
        <v>1454</v>
      </c>
      <c r="L160" s="1">
        <v>240421.74000000005</v>
      </c>
      <c r="M160" s="1">
        <v>196</v>
      </c>
      <c r="N160" s="1">
        <v>83000.27</v>
      </c>
      <c r="O160" s="1">
        <v>30055</v>
      </c>
      <c r="P160" s="1">
        <v>11557420.960000001</v>
      </c>
      <c r="Q160" s="1">
        <v>1438</v>
      </c>
      <c r="R160" s="1">
        <v>574726.54999999993</v>
      </c>
      <c r="S160" s="1">
        <f t="shared" si="182"/>
        <v>157548</v>
      </c>
      <c r="T160" s="4">
        <f t="shared" si="183"/>
        <v>29607699.409999989</v>
      </c>
      <c r="U160" s="4">
        <f t="shared" si="184"/>
        <v>24268606.073770482</v>
      </c>
      <c r="V160" s="19"/>
      <c r="W160" s="20"/>
      <c r="X160" s="21"/>
      <c r="Z160"/>
    </row>
    <row r="161" spans="2:28" s="8" customFormat="1" x14ac:dyDescent="0.25">
      <c r="B161" s="3" t="s">
        <v>18</v>
      </c>
      <c r="C161" s="1">
        <v>756920</v>
      </c>
      <c r="D161" s="1">
        <v>94083865.840000078</v>
      </c>
      <c r="E161" s="1">
        <v>2226</v>
      </c>
      <c r="F161" s="1">
        <v>288342.09000000003</v>
      </c>
      <c r="G161" s="1">
        <v>17957</v>
      </c>
      <c r="H161" s="1">
        <v>3606762.6499999985</v>
      </c>
      <c r="I161" s="1">
        <v>28816</v>
      </c>
      <c r="J161" s="1">
        <v>4203814.6899999995</v>
      </c>
      <c r="K161" s="1">
        <v>3835</v>
      </c>
      <c r="L161" s="1">
        <v>732085.20000000054</v>
      </c>
      <c r="M161" s="1">
        <v>111</v>
      </c>
      <c r="N161" s="1">
        <v>54428.130000000012</v>
      </c>
      <c r="O161" s="1">
        <v>1108</v>
      </c>
      <c r="P161" s="1">
        <v>411086.73999999947</v>
      </c>
      <c r="Q161" s="1">
        <v>0</v>
      </c>
      <c r="R161" s="1">
        <v>0</v>
      </c>
      <c r="S161" s="1">
        <f t="shared" si="182"/>
        <v>810973</v>
      </c>
      <c r="T161" s="4">
        <f t="shared" si="183"/>
        <v>103380385.34000006</v>
      </c>
      <c r="U161" s="4">
        <f t="shared" si="184"/>
        <v>84738020.770491853</v>
      </c>
      <c r="V161" s="19"/>
      <c r="W161" s="20"/>
      <c r="X161" s="21"/>
      <c r="Z161"/>
    </row>
    <row r="162" spans="2:28" s="8" customFormat="1" x14ac:dyDescent="0.25">
      <c r="B162" s="3" t="s">
        <v>19</v>
      </c>
      <c r="C162" s="1">
        <v>46882</v>
      </c>
      <c r="D162" s="1">
        <v>6726677.2299999977</v>
      </c>
      <c r="E162" s="1">
        <v>418</v>
      </c>
      <c r="F162" s="1">
        <v>57771.719999999987</v>
      </c>
      <c r="G162" s="1">
        <v>2200</v>
      </c>
      <c r="H162" s="1">
        <v>455818.28000000009</v>
      </c>
      <c r="I162" s="1">
        <v>2655</v>
      </c>
      <c r="J162" s="1">
        <v>490683.36000000022</v>
      </c>
      <c r="K162" s="1">
        <v>1045</v>
      </c>
      <c r="L162" s="1">
        <v>216069.33000000007</v>
      </c>
      <c r="M162" s="1">
        <v>68</v>
      </c>
      <c r="N162" s="1">
        <v>35441.949999999997</v>
      </c>
      <c r="O162" s="1">
        <v>17396</v>
      </c>
      <c r="P162" s="1">
        <v>7047624.0100000044</v>
      </c>
      <c r="Q162" s="1">
        <v>0</v>
      </c>
      <c r="R162" s="1">
        <v>0</v>
      </c>
      <c r="S162" s="1">
        <f t="shared" si="182"/>
        <v>70664</v>
      </c>
      <c r="T162" s="4">
        <f t="shared" si="183"/>
        <v>15030085.880000003</v>
      </c>
      <c r="U162" s="4">
        <f t="shared" si="184"/>
        <v>12319742.524590166</v>
      </c>
      <c r="V162" s="19"/>
      <c r="W162" s="20"/>
      <c r="X162" s="21"/>
      <c r="Z162"/>
    </row>
    <row r="163" spans="2:28" s="8" customFormat="1" x14ac:dyDescent="0.25">
      <c r="B163" s="3" t="s">
        <v>20</v>
      </c>
      <c r="C163" s="1">
        <v>61801</v>
      </c>
      <c r="D163" s="1">
        <v>9132100.7699999921</v>
      </c>
      <c r="E163" s="1">
        <v>406</v>
      </c>
      <c r="F163" s="1">
        <v>56087.119999999988</v>
      </c>
      <c r="G163" s="1">
        <v>3096</v>
      </c>
      <c r="H163" s="1">
        <v>665308.83000000031</v>
      </c>
      <c r="I163" s="1">
        <v>2220</v>
      </c>
      <c r="J163" s="1">
        <v>424655.68000000028</v>
      </c>
      <c r="K163" s="1">
        <v>1091</v>
      </c>
      <c r="L163" s="1">
        <v>227174.55000000005</v>
      </c>
      <c r="M163" s="1">
        <v>175</v>
      </c>
      <c r="N163" s="1">
        <v>91265.86</v>
      </c>
      <c r="O163" s="1">
        <v>19091</v>
      </c>
      <c r="P163" s="1">
        <v>7752733.540000001</v>
      </c>
      <c r="Q163" s="1">
        <v>542</v>
      </c>
      <c r="R163" s="1">
        <v>368228.54000000004</v>
      </c>
      <c r="S163" s="1">
        <f t="shared" si="182"/>
        <v>88422</v>
      </c>
      <c r="T163" s="4">
        <f t="shared" si="183"/>
        <v>18717554.889999993</v>
      </c>
      <c r="U163" s="4">
        <f t="shared" si="184"/>
        <v>15342258.106557371</v>
      </c>
      <c r="V163" s="19"/>
      <c r="W163" s="20"/>
      <c r="X163" s="21"/>
      <c r="Z163"/>
    </row>
    <row r="164" spans="2:28" s="8" customFormat="1" x14ac:dyDescent="0.25">
      <c r="B164" s="3" t="s">
        <v>21</v>
      </c>
      <c r="C164" s="1">
        <v>80431</v>
      </c>
      <c r="D164" s="1">
        <v>11469576.120000003</v>
      </c>
      <c r="E164" s="1">
        <v>360</v>
      </c>
      <c r="F164" s="1">
        <v>49009.229999999981</v>
      </c>
      <c r="G164" s="1">
        <v>3978</v>
      </c>
      <c r="H164" s="1">
        <v>818737.80999999994</v>
      </c>
      <c r="I164" s="1">
        <v>1629</v>
      </c>
      <c r="J164" s="1">
        <v>307785.46000000002</v>
      </c>
      <c r="K164" s="1">
        <v>2538</v>
      </c>
      <c r="L164" s="1">
        <v>503839.41000000027</v>
      </c>
      <c r="M164" s="1">
        <v>121</v>
      </c>
      <c r="N164" s="1">
        <v>60755.500000000007</v>
      </c>
      <c r="O164" s="1">
        <v>16302</v>
      </c>
      <c r="P164" s="1">
        <v>6492717.7799999993</v>
      </c>
      <c r="Q164" s="1">
        <v>0</v>
      </c>
      <c r="R164" s="1">
        <v>0</v>
      </c>
      <c r="S164" s="1">
        <f t="shared" si="182"/>
        <v>105359</v>
      </c>
      <c r="T164" s="4">
        <f t="shared" si="183"/>
        <v>19702421.310000002</v>
      </c>
      <c r="U164" s="4">
        <f t="shared" si="184"/>
        <v>16149525.663934428</v>
      </c>
      <c r="V164" s="19"/>
      <c r="W164" s="20"/>
      <c r="X164" s="21"/>
      <c r="Z164"/>
    </row>
    <row r="165" spans="2:28" s="8" customFormat="1" x14ac:dyDescent="0.25">
      <c r="B165" s="3" t="s">
        <v>29</v>
      </c>
      <c r="C165" s="1">
        <v>92832</v>
      </c>
      <c r="D165" s="1">
        <v>13235372.630000008</v>
      </c>
      <c r="E165" s="1">
        <v>783</v>
      </c>
      <c r="F165" s="1">
        <v>68933.819999999978</v>
      </c>
      <c r="G165" s="1">
        <v>5383</v>
      </c>
      <c r="H165" s="1">
        <v>1104789.9300000009</v>
      </c>
      <c r="I165" s="1">
        <v>2692</v>
      </c>
      <c r="J165" s="1">
        <v>337014.69</v>
      </c>
      <c r="K165" s="1">
        <v>1847</v>
      </c>
      <c r="L165" s="1">
        <v>358458.6399999999</v>
      </c>
      <c r="M165" s="1">
        <v>138</v>
      </c>
      <c r="N165" s="1">
        <v>67858.920000000013</v>
      </c>
      <c r="O165" s="1">
        <v>18289</v>
      </c>
      <c r="P165" s="1">
        <v>7016272.6400000043</v>
      </c>
      <c r="Q165" s="1">
        <v>0</v>
      </c>
      <c r="R165" s="1">
        <v>0</v>
      </c>
      <c r="S165" s="1">
        <f t="shared" si="182"/>
        <v>121964</v>
      </c>
      <c r="T165" s="4">
        <f t="shared" si="183"/>
        <v>22188701.270000014</v>
      </c>
      <c r="U165" s="4">
        <f t="shared" si="184"/>
        <v>18187460.057377063</v>
      </c>
      <c r="V165" s="19"/>
      <c r="W165" s="20"/>
      <c r="X165" s="21"/>
      <c r="Z165"/>
    </row>
    <row r="166" spans="2:28" s="8" customFormat="1" x14ac:dyDescent="0.25">
      <c r="B166" s="3" t="s">
        <v>30</v>
      </c>
      <c r="C166" s="1">
        <v>396401</v>
      </c>
      <c r="D166" s="1">
        <v>55342511.550000042</v>
      </c>
      <c r="E166" s="1">
        <v>1422</v>
      </c>
      <c r="F166" s="1">
        <v>191923.42999999996</v>
      </c>
      <c r="G166" s="1">
        <v>12521</v>
      </c>
      <c r="H166" s="1">
        <v>2565559.5099999998</v>
      </c>
      <c r="I166" s="1">
        <v>9024</v>
      </c>
      <c r="J166" s="1">
        <v>1660059.0400000005</v>
      </c>
      <c r="K166" s="1">
        <v>3041</v>
      </c>
      <c r="L166" s="1">
        <v>595071.22999999975</v>
      </c>
      <c r="M166" s="1">
        <v>205</v>
      </c>
      <c r="N166" s="1">
        <v>105167.37000000002</v>
      </c>
      <c r="O166" s="1">
        <v>921</v>
      </c>
      <c r="P166" s="1">
        <v>357201.74999999977</v>
      </c>
      <c r="Q166" s="1">
        <v>0</v>
      </c>
      <c r="R166" s="1">
        <v>0</v>
      </c>
      <c r="S166" s="1">
        <f t="shared" si="182"/>
        <v>423535</v>
      </c>
      <c r="T166" s="4">
        <f>+D166+F166+H166+J166+L166+N166+P166+R166+170</f>
        <v>60817663.880000032</v>
      </c>
      <c r="U166" s="4">
        <f t="shared" si="184"/>
        <v>49850544.163934454</v>
      </c>
      <c r="V166" s="19"/>
      <c r="W166" s="20"/>
      <c r="X166" s="21"/>
      <c r="Z166"/>
    </row>
    <row r="167" spans="2:28" s="8" customFormat="1" x14ac:dyDescent="0.25">
      <c r="B167" s="5" t="s">
        <v>24</v>
      </c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7">
        <v>822886.93</v>
      </c>
      <c r="U167" s="7">
        <f>+T167/1.22</f>
        <v>674497.48360655748</v>
      </c>
      <c r="V167" s="22"/>
      <c r="W167" s="7"/>
      <c r="X167" s="23"/>
      <c r="Z167"/>
    </row>
    <row r="168" spans="2:28" s="8" customFormat="1" x14ac:dyDescent="0.25">
      <c r="B168" s="5" t="s">
        <v>45</v>
      </c>
      <c r="C168" s="7">
        <f>+SUM(C154:C167)</f>
        <v>2278422</v>
      </c>
      <c r="D168" s="7">
        <f t="shared" ref="D168" si="185">+SUM(D154:D167)</f>
        <v>309455609.06000012</v>
      </c>
      <c r="E168" s="7">
        <f t="shared" ref="E168" si="186">+SUM(E154:E167)</f>
        <v>13492</v>
      </c>
      <c r="F168" s="7">
        <f t="shared" ref="F168" si="187">+SUM(F154:F167)</f>
        <v>1583123.7299999997</v>
      </c>
      <c r="G168" s="7">
        <f t="shared" ref="G168" si="188">+SUM(G154:G167)</f>
        <v>82034</v>
      </c>
      <c r="H168" s="7">
        <f t="shared" ref="H168" si="189">+SUM(H154:H167)</f>
        <v>16819357.140000001</v>
      </c>
      <c r="I168" s="7">
        <f t="shared" ref="I168" si="190">+SUM(I154:I167)</f>
        <v>96380</v>
      </c>
      <c r="J168" s="7">
        <f t="shared" ref="J168" si="191">+SUM(J154:J167)</f>
        <v>15388635.700000003</v>
      </c>
      <c r="K168" s="7">
        <f t="shared" ref="K168" si="192">+SUM(K154:K167)</f>
        <v>29492</v>
      </c>
      <c r="L168" s="7">
        <f t="shared" ref="L168" si="193">+SUM(L154:L167)</f>
        <v>5707629.7200000007</v>
      </c>
      <c r="M168" s="7">
        <f t="shared" ref="M168" si="194">+SUM(M154:M167)</f>
        <v>1744</v>
      </c>
      <c r="N168" s="7">
        <f t="shared" ref="N168" si="195">+SUM(N154:N167)</f>
        <v>842505.50000000012</v>
      </c>
      <c r="O168" s="7">
        <f t="shared" ref="O168" si="196">+SUM(O154:O167)</f>
        <v>222886</v>
      </c>
      <c r="P168" s="7">
        <f t="shared" ref="P168" si="197">+SUM(P154:P167)</f>
        <v>86876249.400000021</v>
      </c>
      <c r="Q168" s="7">
        <f t="shared" ref="Q168" si="198">+SUM(Q154:Q167)</f>
        <v>4767</v>
      </c>
      <c r="R168" s="7">
        <f t="shared" ref="R168" si="199">+SUM(R154:R167)</f>
        <v>2434565.9099999997</v>
      </c>
      <c r="S168" s="7">
        <f t="shared" ref="S168" si="200">+SUM(S154:S167)</f>
        <v>2729217</v>
      </c>
      <c r="T168" s="7">
        <f t="shared" ref="T168:U168" si="201">SUM(T154:T167)</f>
        <v>439930733.09000015</v>
      </c>
      <c r="U168" s="7">
        <f t="shared" si="201"/>
        <v>360598961.54918045</v>
      </c>
      <c r="V168" s="22">
        <v>67144466.120000005</v>
      </c>
      <c r="W168" s="7">
        <v>0</v>
      </c>
      <c r="X168" s="23">
        <f>+U168-V168+W168</f>
        <v>293454495.42918044</v>
      </c>
      <c r="Z168" s="14"/>
      <c r="AB168" s="31"/>
    </row>
    <row r="169" spans="2:28" s="8" customFormat="1" x14ac:dyDescent="0.25">
      <c r="B169" s="3" t="s">
        <v>25</v>
      </c>
      <c r="C169" s="1">
        <v>48690</v>
      </c>
      <c r="D169" s="1">
        <v>7103367.819999991</v>
      </c>
      <c r="E169" s="1">
        <v>255</v>
      </c>
      <c r="F169" s="1">
        <v>34914.87999999999</v>
      </c>
      <c r="G169" s="1">
        <v>2037</v>
      </c>
      <c r="H169" s="1">
        <v>417253.19000000012</v>
      </c>
      <c r="I169" s="1">
        <v>1989</v>
      </c>
      <c r="J169" s="1">
        <v>381461.24999999994</v>
      </c>
      <c r="K169" s="1">
        <v>860</v>
      </c>
      <c r="L169" s="1">
        <v>173891.46000000008</v>
      </c>
      <c r="M169" s="1">
        <v>85</v>
      </c>
      <c r="N169" s="1">
        <v>39596.259999999995</v>
      </c>
      <c r="O169" s="1">
        <v>12446</v>
      </c>
      <c r="P169" s="1">
        <v>4951183.4300000016</v>
      </c>
      <c r="Q169" s="1">
        <v>0</v>
      </c>
      <c r="R169" s="1">
        <v>0</v>
      </c>
      <c r="S169" s="1">
        <f>+C169+E169+G169+I169+K169+M169+O169+Q169</f>
        <v>66362</v>
      </c>
      <c r="T169" s="4">
        <f>+D169+F169+H169+J169+L169+N169+P169+R169</f>
        <v>13101668.289999992</v>
      </c>
      <c r="U169" s="4">
        <f>+T169/1.22</f>
        <v>10739072.368852453</v>
      </c>
      <c r="V169" s="19"/>
      <c r="W169" s="20"/>
      <c r="X169" s="21"/>
      <c r="Z169"/>
    </row>
    <row r="170" spans="2:28" s="8" customFormat="1" x14ac:dyDescent="0.25">
      <c r="B170" s="3" t="s">
        <v>12</v>
      </c>
      <c r="C170" s="1">
        <v>65012</v>
      </c>
      <c r="D170" s="1">
        <v>9215756.3500000052</v>
      </c>
      <c r="E170" s="1">
        <v>2343</v>
      </c>
      <c r="F170" s="1">
        <v>196787.88999999998</v>
      </c>
      <c r="G170" s="1">
        <v>2630</v>
      </c>
      <c r="H170" s="1">
        <v>541865.83000000019</v>
      </c>
      <c r="I170" s="1">
        <v>3375</v>
      </c>
      <c r="J170" s="1">
        <v>601672.42999999982</v>
      </c>
      <c r="K170" s="1">
        <v>1335</v>
      </c>
      <c r="L170" s="1">
        <v>270638.88000000012</v>
      </c>
      <c r="M170" s="1">
        <v>58</v>
      </c>
      <c r="N170" s="1">
        <v>29957.890000000003</v>
      </c>
      <c r="O170" s="1">
        <v>23159</v>
      </c>
      <c r="P170" s="1">
        <v>8439399.120000001</v>
      </c>
      <c r="Q170" s="1">
        <v>3487</v>
      </c>
      <c r="R170" s="1">
        <v>1883402.8699999999</v>
      </c>
      <c r="S170" s="1">
        <f t="shared" ref="S170:S181" si="202">+C170+E170+G170+I170+K170+M170+O170+Q170</f>
        <v>101399</v>
      </c>
      <c r="T170" s="4">
        <f t="shared" ref="T170:T181" si="203">+D170+F170+H170+J170+L170+N170+P170+R170</f>
        <v>21179481.260000009</v>
      </c>
      <c r="U170" s="4">
        <f t="shared" ref="U170:U181" si="204">+T170/1.22</f>
        <v>17360230.540983614</v>
      </c>
      <c r="V170" s="19"/>
      <c r="W170" s="20"/>
      <c r="X170" s="21"/>
      <c r="Z170"/>
    </row>
    <row r="171" spans="2:28" s="8" customFormat="1" x14ac:dyDescent="0.25">
      <c r="B171" s="3" t="s">
        <v>26</v>
      </c>
      <c r="C171" s="1">
        <v>165649</v>
      </c>
      <c r="D171" s="1">
        <v>23294924.959999997</v>
      </c>
      <c r="E171" s="1">
        <v>905</v>
      </c>
      <c r="F171" s="1">
        <v>118867.84999999993</v>
      </c>
      <c r="G171" s="1">
        <v>6285</v>
      </c>
      <c r="H171" s="1">
        <v>1269013.1300000008</v>
      </c>
      <c r="I171" s="1">
        <v>7866</v>
      </c>
      <c r="J171" s="1">
        <v>1488393.0399999998</v>
      </c>
      <c r="K171" s="1">
        <v>2717</v>
      </c>
      <c r="L171" s="1">
        <v>495550.76000000013</v>
      </c>
      <c r="M171" s="1">
        <v>142</v>
      </c>
      <c r="N171" s="1">
        <v>49033.810000000012</v>
      </c>
      <c r="O171" s="1">
        <v>14627</v>
      </c>
      <c r="P171" s="1">
        <v>5567655.5200000023</v>
      </c>
      <c r="Q171" s="1">
        <v>0</v>
      </c>
      <c r="R171" s="1">
        <v>0</v>
      </c>
      <c r="S171" s="1">
        <f t="shared" si="202"/>
        <v>198191</v>
      </c>
      <c r="T171" s="4">
        <f t="shared" si="203"/>
        <v>32283439.07</v>
      </c>
      <c r="U171" s="4">
        <f t="shared" si="204"/>
        <v>26461835.303278688</v>
      </c>
      <c r="V171" s="19"/>
      <c r="W171" s="20"/>
      <c r="X171" s="21"/>
      <c r="Z171"/>
    </row>
    <row r="172" spans="2:28" s="8" customFormat="1" x14ac:dyDescent="0.25">
      <c r="B172" s="3" t="s">
        <v>27</v>
      </c>
      <c r="C172" s="1">
        <v>133758</v>
      </c>
      <c r="D172" s="1">
        <v>19260458.089999996</v>
      </c>
      <c r="E172" s="1">
        <v>249</v>
      </c>
      <c r="F172" s="1">
        <v>33573.059999999983</v>
      </c>
      <c r="G172" s="1">
        <v>3451</v>
      </c>
      <c r="H172" s="1">
        <v>725513.96999999986</v>
      </c>
      <c r="I172" s="1">
        <v>2982</v>
      </c>
      <c r="J172" s="1">
        <v>549735.03000000026</v>
      </c>
      <c r="K172" s="1">
        <v>1610</v>
      </c>
      <c r="L172" s="1">
        <v>331534.39000000025</v>
      </c>
      <c r="M172" s="1">
        <v>48</v>
      </c>
      <c r="N172" s="1">
        <v>24146.730000000003</v>
      </c>
      <c r="O172" s="1">
        <v>8933</v>
      </c>
      <c r="P172" s="1">
        <v>3564352.9999999991</v>
      </c>
      <c r="Q172" s="1">
        <v>0</v>
      </c>
      <c r="R172" s="1">
        <v>0</v>
      </c>
      <c r="S172" s="1">
        <f t="shared" si="202"/>
        <v>151031</v>
      </c>
      <c r="T172" s="4">
        <f t="shared" si="203"/>
        <v>24489314.269999996</v>
      </c>
      <c r="U172" s="4">
        <f t="shared" si="204"/>
        <v>20073208.418032784</v>
      </c>
      <c r="V172" s="19"/>
      <c r="W172" s="20"/>
      <c r="X172" s="21"/>
      <c r="Z172"/>
    </row>
    <row r="173" spans="2:28" s="8" customFormat="1" x14ac:dyDescent="0.25">
      <c r="B173" s="3" t="s">
        <v>15</v>
      </c>
      <c r="C173" s="1">
        <v>380633</v>
      </c>
      <c r="D173" s="1">
        <v>54627220.890000008</v>
      </c>
      <c r="E173" s="1">
        <v>2140</v>
      </c>
      <c r="F173" s="1">
        <v>255357.91</v>
      </c>
      <c r="G173" s="1">
        <v>15371</v>
      </c>
      <c r="H173" s="1">
        <v>3226747.2100000009</v>
      </c>
      <c r="I173" s="1">
        <v>22833</v>
      </c>
      <c r="J173" s="1">
        <v>2935697.9500000011</v>
      </c>
      <c r="K173" s="1">
        <v>5931</v>
      </c>
      <c r="L173" s="1">
        <v>1135177.3799999994</v>
      </c>
      <c r="M173" s="1">
        <v>185</v>
      </c>
      <c r="N173" s="1">
        <v>92078.000000000029</v>
      </c>
      <c r="O173" s="1">
        <v>37673</v>
      </c>
      <c r="P173" s="1">
        <v>14764604.230000004</v>
      </c>
      <c r="Q173" s="1">
        <v>0</v>
      </c>
      <c r="R173" s="1">
        <v>0</v>
      </c>
      <c r="S173" s="1">
        <f t="shared" si="202"/>
        <v>464766</v>
      </c>
      <c r="T173" s="4">
        <f t="shared" si="203"/>
        <v>77036883.570000023</v>
      </c>
      <c r="U173" s="4">
        <f t="shared" si="204"/>
        <v>63144986.532786906</v>
      </c>
      <c r="V173" s="19"/>
      <c r="W173" s="20"/>
      <c r="X173" s="21"/>
      <c r="Z173"/>
    </row>
    <row r="174" spans="2:28" s="8" customFormat="1" x14ac:dyDescent="0.25">
      <c r="B174" s="3" t="s">
        <v>28</v>
      </c>
      <c r="C174" s="1">
        <v>59066</v>
      </c>
      <c r="D174" s="1">
        <v>8731537.1399999913</v>
      </c>
      <c r="E174" s="1">
        <v>396</v>
      </c>
      <c r="F174" s="1">
        <v>54217.829999999994</v>
      </c>
      <c r="G174" s="1">
        <v>1968</v>
      </c>
      <c r="H174" s="1">
        <v>415980.63000000018</v>
      </c>
      <c r="I174" s="1">
        <v>2469</v>
      </c>
      <c r="J174" s="1">
        <v>481134.98000000027</v>
      </c>
      <c r="K174" s="1">
        <v>1151</v>
      </c>
      <c r="L174" s="1">
        <v>236861.34000000005</v>
      </c>
      <c r="M174" s="1">
        <v>94</v>
      </c>
      <c r="N174" s="1">
        <v>48998.91</v>
      </c>
      <c r="O174" s="1">
        <v>13319</v>
      </c>
      <c r="P174" s="1">
        <v>5411220.5899999989</v>
      </c>
      <c r="Q174" s="1">
        <v>0</v>
      </c>
      <c r="R174" s="1">
        <v>0</v>
      </c>
      <c r="S174" s="1">
        <f t="shared" si="202"/>
        <v>78463</v>
      </c>
      <c r="T174" s="4">
        <f t="shared" si="203"/>
        <v>15379951.419999991</v>
      </c>
      <c r="U174" s="4">
        <f t="shared" si="204"/>
        <v>12606517.557377042</v>
      </c>
      <c r="V174" s="19"/>
      <c r="W174" s="20"/>
      <c r="X174" s="21"/>
      <c r="Z174"/>
    </row>
    <row r="175" spans="2:28" s="8" customFormat="1" x14ac:dyDescent="0.25">
      <c r="B175" s="3" t="s">
        <v>17</v>
      </c>
      <c r="C175" s="1">
        <v>128589</v>
      </c>
      <c r="D175" s="1">
        <v>17373166.539999999</v>
      </c>
      <c r="E175" s="1">
        <v>662</v>
      </c>
      <c r="F175" s="1">
        <v>67928.789999999979</v>
      </c>
      <c r="G175" s="1">
        <v>3644</v>
      </c>
      <c r="H175" s="1">
        <v>711644.09999999951</v>
      </c>
      <c r="I175" s="1">
        <v>3036</v>
      </c>
      <c r="J175" s="1">
        <v>561794.0900000002</v>
      </c>
      <c r="K175" s="1">
        <v>1129</v>
      </c>
      <c r="L175" s="1">
        <v>194859.00000000009</v>
      </c>
      <c r="M175" s="1">
        <v>134</v>
      </c>
      <c r="N175" s="1">
        <v>49673.110000000015</v>
      </c>
      <c r="O175" s="1">
        <v>22509</v>
      </c>
      <c r="P175" s="1">
        <v>8375484.8800000027</v>
      </c>
      <c r="Q175" s="1">
        <v>1139</v>
      </c>
      <c r="R175" s="1">
        <v>500586.52999999985</v>
      </c>
      <c r="S175" s="1">
        <f t="shared" si="202"/>
        <v>160842</v>
      </c>
      <c r="T175" s="4">
        <f t="shared" si="203"/>
        <v>27835137.039999999</v>
      </c>
      <c r="U175" s="4">
        <f t="shared" si="204"/>
        <v>22815686.098360654</v>
      </c>
      <c r="V175" s="19"/>
      <c r="W175" s="20"/>
      <c r="X175" s="21"/>
      <c r="Z175"/>
    </row>
    <row r="176" spans="2:28" s="8" customFormat="1" x14ac:dyDescent="0.25">
      <c r="B176" s="3" t="s">
        <v>18</v>
      </c>
      <c r="C176" s="1">
        <v>961176</v>
      </c>
      <c r="D176" s="1">
        <v>122766928.3499999</v>
      </c>
      <c r="E176" s="1">
        <v>2387</v>
      </c>
      <c r="F176" s="1">
        <v>308714.90000000002</v>
      </c>
      <c r="G176" s="1">
        <v>20333</v>
      </c>
      <c r="H176" s="1">
        <v>4110834.8600000022</v>
      </c>
      <c r="I176" s="1">
        <v>29841</v>
      </c>
      <c r="J176" s="1">
        <v>4355489.8399999952</v>
      </c>
      <c r="K176" s="1">
        <v>4069</v>
      </c>
      <c r="L176" s="1">
        <v>778283.49000000011</v>
      </c>
      <c r="M176" s="1">
        <v>152</v>
      </c>
      <c r="N176" s="1">
        <v>74921.200000000012</v>
      </c>
      <c r="O176" s="1">
        <v>1216</v>
      </c>
      <c r="P176" s="1">
        <v>455831.61999999988</v>
      </c>
      <c r="Q176" s="1">
        <v>0</v>
      </c>
      <c r="R176" s="1">
        <v>0</v>
      </c>
      <c r="S176" s="1">
        <f t="shared" si="202"/>
        <v>1019174</v>
      </c>
      <c r="T176" s="4">
        <f t="shared" si="203"/>
        <v>132851004.2599999</v>
      </c>
      <c r="U176" s="4">
        <f t="shared" si="204"/>
        <v>108894265.78688517</v>
      </c>
      <c r="V176" s="19"/>
      <c r="W176" s="20"/>
      <c r="X176" s="21"/>
      <c r="Z176"/>
    </row>
    <row r="177" spans="2:28" s="8" customFormat="1" x14ac:dyDescent="0.25">
      <c r="B177" s="3" t="s">
        <v>19</v>
      </c>
      <c r="C177" s="1">
        <v>55977</v>
      </c>
      <c r="D177" s="1">
        <v>8046100.98999999</v>
      </c>
      <c r="E177" s="1">
        <v>274</v>
      </c>
      <c r="F177" s="1">
        <v>37145.86</v>
      </c>
      <c r="G177" s="1">
        <v>2312</v>
      </c>
      <c r="H177" s="1">
        <v>475036.89000000019</v>
      </c>
      <c r="I177" s="1">
        <v>2536</v>
      </c>
      <c r="J177" s="1">
        <v>461617.20000000007</v>
      </c>
      <c r="K177" s="1">
        <v>1008</v>
      </c>
      <c r="L177" s="1">
        <v>207918.63000000003</v>
      </c>
      <c r="M177" s="1">
        <v>55</v>
      </c>
      <c r="N177" s="1">
        <v>28241.870000000003</v>
      </c>
      <c r="O177" s="1">
        <v>14691</v>
      </c>
      <c r="P177" s="1">
        <v>5949450.8800000008</v>
      </c>
      <c r="Q177" s="1">
        <v>0</v>
      </c>
      <c r="R177" s="1">
        <v>0</v>
      </c>
      <c r="S177" s="1">
        <f t="shared" si="202"/>
        <v>76853</v>
      </c>
      <c r="T177" s="4">
        <f t="shared" si="203"/>
        <v>15205512.319999991</v>
      </c>
      <c r="U177" s="4">
        <f t="shared" si="204"/>
        <v>12463534.688524583</v>
      </c>
      <c r="V177" s="19"/>
      <c r="W177" s="20"/>
      <c r="X177" s="21"/>
      <c r="Z177"/>
    </row>
    <row r="178" spans="2:28" s="8" customFormat="1" x14ac:dyDescent="0.25">
      <c r="B178" s="3" t="s">
        <v>20</v>
      </c>
      <c r="C178" s="1">
        <v>68775</v>
      </c>
      <c r="D178" s="1">
        <v>10192429.249999996</v>
      </c>
      <c r="E178" s="1">
        <v>279</v>
      </c>
      <c r="F178" s="1">
        <v>39082.609999999979</v>
      </c>
      <c r="G178" s="1">
        <v>2862</v>
      </c>
      <c r="H178" s="1">
        <v>613774.2300000001</v>
      </c>
      <c r="I178" s="1">
        <v>1914</v>
      </c>
      <c r="J178" s="1">
        <v>357544.18999999994</v>
      </c>
      <c r="K178" s="1">
        <v>1119</v>
      </c>
      <c r="L178" s="1">
        <v>234714.33</v>
      </c>
      <c r="M178" s="1">
        <v>168</v>
      </c>
      <c r="N178" s="1">
        <v>87848.91</v>
      </c>
      <c r="O178" s="1">
        <v>14080</v>
      </c>
      <c r="P178" s="1">
        <v>5721322.9000000013</v>
      </c>
      <c r="Q178" s="1">
        <v>773</v>
      </c>
      <c r="R178" s="1">
        <v>518310.1999999999</v>
      </c>
      <c r="S178" s="1">
        <f t="shared" si="202"/>
        <v>89970</v>
      </c>
      <c r="T178" s="4">
        <f t="shared" si="203"/>
        <v>17765026.619999997</v>
      </c>
      <c r="U178" s="4">
        <f t="shared" si="204"/>
        <v>14561497.229508195</v>
      </c>
      <c r="V178" s="19"/>
      <c r="W178" s="20"/>
      <c r="X178" s="21"/>
      <c r="Z178"/>
    </row>
    <row r="179" spans="2:28" s="8" customFormat="1" x14ac:dyDescent="0.25">
      <c r="B179" s="3" t="s">
        <v>21</v>
      </c>
      <c r="C179" s="1">
        <v>125328</v>
      </c>
      <c r="D179" s="1">
        <v>17721399.310000025</v>
      </c>
      <c r="E179" s="1">
        <v>299</v>
      </c>
      <c r="F179" s="1">
        <v>40574.219999999972</v>
      </c>
      <c r="G179" s="1">
        <v>4559</v>
      </c>
      <c r="H179" s="1">
        <v>934267.20000000007</v>
      </c>
      <c r="I179" s="1">
        <v>1519</v>
      </c>
      <c r="J179" s="1">
        <v>283603.05000000005</v>
      </c>
      <c r="K179" s="1">
        <v>2375</v>
      </c>
      <c r="L179" s="1">
        <v>473277.13999999996</v>
      </c>
      <c r="M179" s="1">
        <v>74</v>
      </c>
      <c r="N179" s="1">
        <v>37139.610000000008</v>
      </c>
      <c r="O179" s="1">
        <v>17258</v>
      </c>
      <c r="P179" s="1">
        <v>6885153.4499999993</v>
      </c>
      <c r="Q179" s="1">
        <v>0</v>
      </c>
      <c r="R179" s="1">
        <v>0</v>
      </c>
      <c r="S179" s="1">
        <f t="shared" si="202"/>
        <v>151412</v>
      </c>
      <c r="T179" s="4">
        <f t="shared" si="203"/>
        <v>26375413.980000023</v>
      </c>
      <c r="U179" s="4">
        <f t="shared" si="204"/>
        <v>21619191.786885265</v>
      </c>
      <c r="V179" s="19"/>
      <c r="W179" s="20"/>
      <c r="X179" s="21"/>
      <c r="Z179"/>
    </row>
    <row r="180" spans="2:28" s="8" customFormat="1" x14ac:dyDescent="0.25">
      <c r="B180" s="3" t="s">
        <v>29</v>
      </c>
      <c r="C180" s="1">
        <v>118204</v>
      </c>
      <c r="D180" s="1">
        <v>16845578.360000014</v>
      </c>
      <c r="E180" s="1">
        <v>833</v>
      </c>
      <c r="F180" s="1">
        <v>64094.089999999967</v>
      </c>
      <c r="G180" s="1">
        <v>5068</v>
      </c>
      <c r="H180" s="1">
        <v>1043475.0500000006</v>
      </c>
      <c r="I180" s="1">
        <v>2256</v>
      </c>
      <c r="J180" s="1">
        <v>279309.34000000008</v>
      </c>
      <c r="K180" s="1">
        <v>1771</v>
      </c>
      <c r="L180" s="1">
        <v>335188.05</v>
      </c>
      <c r="M180" s="1">
        <v>112</v>
      </c>
      <c r="N180" s="1">
        <v>56336.530000000006</v>
      </c>
      <c r="O180" s="1">
        <v>17483</v>
      </c>
      <c r="P180" s="1">
        <v>6684548.9400000032</v>
      </c>
      <c r="Q180" s="1">
        <v>0</v>
      </c>
      <c r="R180" s="1">
        <v>0</v>
      </c>
      <c r="S180" s="1">
        <f t="shared" si="202"/>
        <v>145727</v>
      </c>
      <c r="T180" s="4">
        <f t="shared" si="203"/>
        <v>25308530.360000022</v>
      </c>
      <c r="U180" s="4">
        <f t="shared" si="204"/>
        <v>20744697.01639346</v>
      </c>
      <c r="V180" s="19"/>
      <c r="W180" s="20"/>
      <c r="X180" s="21"/>
      <c r="Z180"/>
    </row>
    <row r="181" spans="2:28" s="8" customFormat="1" x14ac:dyDescent="0.25">
      <c r="B181" s="3" t="s">
        <v>30</v>
      </c>
      <c r="C181" s="1">
        <v>542405</v>
      </c>
      <c r="D181" s="1">
        <v>75867231.539999962</v>
      </c>
      <c r="E181" s="1">
        <v>1552</v>
      </c>
      <c r="F181" s="1">
        <v>209884.01000000004</v>
      </c>
      <c r="G181" s="1">
        <v>15128</v>
      </c>
      <c r="H181" s="1">
        <v>3100253.3300000019</v>
      </c>
      <c r="I181" s="1">
        <v>10322</v>
      </c>
      <c r="J181" s="1">
        <v>1883607.1500000008</v>
      </c>
      <c r="K181" s="1">
        <v>3025</v>
      </c>
      <c r="L181" s="1">
        <v>591562.0199999999</v>
      </c>
      <c r="M181" s="1">
        <v>200</v>
      </c>
      <c r="N181" s="1">
        <v>101489.10000000003</v>
      </c>
      <c r="O181" s="1">
        <v>970</v>
      </c>
      <c r="P181" s="1">
        <v>387099.00999999983</v>
      </c>
      <c r="Q181" s="1">
        <v>1</v>
      </c>
      <c r="R181" s="1">
        <v>682.73</v>
      </c>
      <c r="S181" s="1">
        <f t="shared" si="202"/>
        <v>573603</v>
      </c>
      <c r="T181" s="4">
        <f t="shared" si="203"/>
        <v>82141808.889999971</v>
      </c>
      <c r="U181" s="4">
        <f t="shared" si="204"/>
        <v>67329351.549180299</v>
      </c>
      <c r="V181" s="19"/>
      <c r="W181" s="20"/>
      <c r="X181" s="21"/>
      <c r="Z181"/>
    </row>
    <row r="182" spans="2:28" s="8" customFormat="1" x14ac:dyDescent="0.25">
      <c r="B182" s="5" t="s">
        <v>24</v>
      </c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7">
        <v>848782.43</v>
      </c>
      <c r="U182" s="7">
        <f>+T182/1.22</f>
        <v>695723.30327868857</v>
      </c>
      <c r="V182" s="22"/>
      <c r="W182" s="7"/>
      <c r="X182" s="23"/>
      <c r="Y182" s="28">
        <v>45658</v>
      </c>
      <c r="Z182"/>
    </row>
    <row r="183" spans="2:28" s="8" customFormat="1" x14ac:dyDescent="0.25">
      <c r="B183" s="5" t="s">
        <v>46</v>
      </c>
      <c r="C183" s="7">
        <f>+SUM(C169:C182)</f>
        <v>2853262</v>
      </c>
      <c r="D183" s="7">
        <f t="shared" ref="D183" si="205">+SUM(D169:D182)</f>
        <v>391046099.58999985</v>
      </c>
      <c r="E183" s="7">
        <f t="shared" ref="E183" si="206">+SUM(E169:E182)</f>
        <v>12574</v>
      </c>
      <c r="F183" s="7">
        <f t="shared" ref="F183" si="207">+SUM(F169:F182)</f>
        <v>1461143.8999999997</v>
      </c>
      <c r="G183" s="7">
        <f t="shared" ref="G183" si="208">+SUM(G169:G182)</f>
        <v>85648</v>
      </c>
      <c r="H183" s="7">
        <f t="shared" ref="H183" si="209">+SUM(H169:H182)</f>
        <v>17585659.620000005</v>
      </c>
      <c r="I183" s="7">
        <f t="shared" ref="I183" si="210">+SUM(I169:I182)</f>
        <v>92938</v>
      </c>
      <c r="J183" s="7">
        <f t="shared" ref="J183" si="211">+SUM(J169:J182)</f>
        <v>14621059.539999995</v>
      </c>
      <c r="K183" s="7">
        <f t="shared" ref="K183" si="212">+SUM(K169:K182)</f>
        <v>28100</v>
      </c>
      <c r="L183" s="7">
        <f t="shared" ref="L183" si="213">+SUM(L169:L182)</f>
        <v>5459456.8699999992</v>
      </c>
      <c r="M183" s="7">
        <f t="shared" ref="M183" si="214">+SUM(M169:M182)</f>
        <v>1507</v>
      </c>
      <c r="N183" s="7">
        <f t="shared" ref="N183" si="215">+SUM(N169:N182)</f>
        <v>719461.93000000017</v>
      </c>
      <c r="O183" s="7">
        <f t="shared" ref="O183" si="216">+SUM(O169:O182)</f>
        <v>198364</v>
      </c>
      <c r="P183" s="7">
        <f t="shared" ref="P183" si="217">+SUM(P169:P182)</f>
        <v>77157307.570000008</v>
      </c>
      <c r="Q183" s="7">
        <f t="shared" ref="Q183" si="218">+SUM(Q169:Q182)</f>
        <v>5400</v>
      </c>
      <c r="R183" s="7">
        <f t="shared" ref="R183" si="219">+SUM(R169:R182)</f>
        <v>2902982.3299999996</v>
      </c>
      <c r="S183" s="7">
        <f t="shared" ref="S183" si="220">+SUM(S169:S182)</f>
        <v>3277793</v>
      </c>
      <c r="T183" s="7">
        <f t="shared" ref="T183:U183" si="221">SUM(T169:T182)</f>
        <v>511801953.77999991</v>
      </c>
      <c r="U183" s="7">
        <f t="shared" si="221"/>
        <v>419509798.18032789</v>
      </c>
      <c r="V183" s="22">
        <v>87092200</v>
      </c>
      <c r="W183" s="7">
        <v>0</v>
      </c>
      <c r="X183" s="23">
        <f>+U183-V183+W183</f>
        <v>332417598.18032789</v>
      </c>
      <c r="Z183" s="14"/>
      <c r="AB183" s="31"/>
    </row>
    <row r="184" spans="2:28" s="8" customFormat="1" x14ac:dyDescent="0.25">
      <c r="B184" s="9"/>
      <c r="C184" s="9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9"/>
      <c r="W184" s="20"/>
      <c r="X184" s="21"/>
      <c r="Z184"/>
    </row>
    <row r="185" spans="2:28" s="8" customFormat="1" ht="15.75" thickBot="1" x14ac:dyDescent="0.3">
      <c r="B185" s="5" t="s">
        <v>47</v>
      </c>
      <c r="C185" s="7">
        <f>+C63+C48+C33+C18+C78+C93+C108+C123+C138+C153+C168+C183</f>
        <v>28877838</v>
      </c>
      <c r="D185" s="7">
        <f>+D63+D48+D33+D18+D78+D93+D108+D123+D138+D153+D168+D183</f>
        <v>3788321730.9899998</v>
      </c>
      <c r="E185" s="7">
        <f t="shared" ref="E185:S185" si="222">+E63+E48+E33+E18+E78+E93+E108+E123+E138+E153+E168+E183</f>
        <v>148059</v>
      </c>
      <c r="F185" s="7">
        <f t="shared" si="222"/>
        <v>16382099.600000001</v>
      </c>
      <c r="G185" s="7">
        <f t="shared" si="222"/>
        <v>862306</v>
      </c>
      <c r="H185" s="7">
        <f t="shared" si="222"/>
        <v>171311321.14000005</v>
      </c>
      <c r="I185" s="7">
        <f t="shared" si="222"/>
        <v>1093412</v>
      </c>
      <c r="J185" s="7">
        <f t="shared" si="222"/>
        <v>166511754.40000001</v>
      </c>
      <c r="K185" s="7">
        <f t="shared" si="222"/>
        <v>314964</v>
      </c>
      <c r="L185" s="7">
        <f t="shared" si="222"/>
        <v>59275092.640000008</v>
      </c>
      <c r="M185" s="7">
        <f t="shared" si="222"/>
        <v>49540</v>
      </c>
      <c r="N185" s="7">
        <f t="shared" si="222"/>
        <v>15787113.600000003</v>
      </c>
      <c r="O185" s="7">
        <f t="shared" si="222"/>
        <v>2424205</v>
      </c>
      <c r="P185" s="7">
        <f t="shared" si="222"/>
        <v>910826328.59000003</v>
      </c>
      <c r="Q185" s="7">
        <f t="shared" si="222"/>
        <v>32503</v>
      </c>
      <c r="R185" s="7">
        <f t="shared" si="222"/>
        <v>15320815.639999999</v>
      </c>
      <c r="S185" s="7">
        <f t="shared" si="222"/>
        <v>33802827</v>
      </c>
      <c r="T185" s="7">
        <f t="shared" ref="T185:W185" si="223">+T63+T48+T33+T18+T78+T93+T108+T123+T138+T153+T168+T183</f>
        <v>5153672112.8400002</v>
      </c>
      <c r="U185" s="7">
        <f t="shared" si="223"/>
        <v>4224321403.9672136</v>
      </c>
      <c r="V185" s="24">
        <f t="shared" si="223"/>
        <v>676342490.01999998</v>
      </c>
      <c r="W185" s="25">
        <f t="shared" si="223"/>
        <v>313999387.07377058</v>
      </c>
      <c r="X185" s="26">
        <f>+X63+X48+X33+X18+X78+X93+X108+X123+X138+X153+X168+X183</f>
        <v>3861978301.0209842</v>
      </c>
      <c r="Z185"/>
    </row>
    <row r="186" spans="2:28" ht="15.75" thickTop="1" x14ac:dyDescent="0.25"/>
    <row r="188" spans="2:28" x14ac:dyDescent="0.25">
      <c r="U188" s="11"/>
    </row>
    <row r="189" spans="2:28" x14ac:dyDescent="0.25">
      <c r="U189" s="11"/>
      <c r="V189" s="29"/>
      <c r="X189" s="15"/>
    </row>
    <row r="190" spans="2:28" x14ac:dyDescent="0.25">
      <c r="U190" s="11"/>
    </row>
    <row r="191" spans="2:28" x14ac:dyDescent="0.25">
      <c r="U191" s="12"/>
    </row>
    <row r="193" spans="21:21" x14ac:dyDescent="0.25">
      <c r="U193" s="1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Peña</dc:creator>
  <cp:lastModifiedBy>Romina Peña</cp:lastModifiedBy>
  <dcterms:created xsi:type="dcterms:W3CDTF">2024-05-29T15:38:29Z</dcterms:created>
  <dcterms:modified xsi:type="dcterms:W3CDTF">2025-04-01T14:10:19Z</dcterms:modified>
</cp:coreProperties>
</file>