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Reportes para AFAP\"/>
    </mc:Choice>
  </mc:AlternateContent>
  <xr:revisionPtr revIDLastSave="0" documentId="13_ncr:1_{2736EB35-770F-4C79-91B1-0243F415C628}" xr6:coauthVersionLast="47" xr6:coauthVersionMax="47" xr10:uidLastSave="{00000000-0000-0000-0000-000000000000}"/>
  <bookViews>
    <workbookView xWindow="-120" yWindow="-120" windowWidth="29040" windowHeight="15720" xr2:uid="{FE9A2B5B-27AD-4CB7-97FE-6EE9B3F4E339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1" l="1"/>
  <c r="W153" i="1" l="1"/>
  <c r="W108" i="1"/>
  <c r="W63" i="1"/>
  <c r="D183" i="1" l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C183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C168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C153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C138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C123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C108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C93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C78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C63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C48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C33" i="1"/>
  <c r="D18" i="1"/>
  <c r="E18" i="1"/>
  <c r="F18" i="1"/>
  <c r="F185" i="1" s="1"/>
  <c r="G18" i="1"/>
  <c r="H18" i="1"/>
  <c r="I18" i="1"/>
  <c r="J18" i="1"/>
  <c r="K18" i="1"/>
  <c r="L18" i="1"/>
  <c r="M18" i="1"/>
  <c r="N18" i="1"/>
  <c r="N185" i="1" s="1"/>
  <c r="O18" i="1"/>
  <c r="P18" i="1"/>
  <c r="Q18" i="1"/>
  <c r="R18" i="1"/>
  <c r="S18" i="1"/>
  <c r="T18" i="1"/>
  <c r="C18" i="1"/>
  <c r="C185" i="1" l="1"/>
  <c r="P185" i="1"/>
  <c r="M185" i="1"/>
  <c r="D185" i="1"/>
  <c r="L185" i="1"/>
  <c r="K185" i="1"/>
  <c r="S185" i="1"/>
  <c r="O185" i="1"/>
  <c r="G185" i="1"/>
  <c r="H185" i="1"/>
  <c r="E185" i="1"/>
  <c r="J185" i="1"/>
  <c r="R185" i="1"/>
  <c r="Q185" i="1"/>
  <c r="I185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3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69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54" i="1"/>
  <c r="W185" i="1" l="1"/>
  <c r="V185" i="1"/>
  <c r="U112" i="1" l="1"/>
  <c r="U113" i="1"/>
  <c r="U114" i="1"/>
  <c r="U115" i="1"/>
  <c r="U118" i="1"/>
  <c r="U120" i="1"/>
  <c r="U121" i="1"/>
  <c r="U104" i="1"/>
  <c r="U106" i="1"/>
  <c r="U94" i="1"/>
  <c r="U79" i="1"/>
  <c r="U64" i="1"/>
  <c r="U119" i="1" l="1"/>
  <c r="U117" i="1"/>
  <c r="U110" i="1"/>
  <c r="T123" i="1"/>
  <c r="T185" i="1" s="1"/>
  <c r="U111" i="1"/>
  <c r="U116" i="1"/>
  <c r="U109" i="1"/>
  <c r="U182" i="1" l="1"/>
  <c r="U183" i="1" s="1"/>
  <c r="X183" i="1" s="1"/>
  <c r="U167" i="1"/>
  <c r="U168" i="1" s="1"/>
  <c r="X168" i="1" s="1"/>
  <c r="U152" i="1"/>
  <c r="U153" i="1" s="1"/>
  <c r="X153" i="1" s="1"/>
  <c r="U137" i="1"/>
  <c r="U138" i="1" s="1"/>
  <c r="X138" i="1" s="1"/>
  <c r="U122" i="1"/>
  <c r="U107" i="1"/>
  <c r="U108" i="1" s="1"/>
  <c r="X108" i="1" s="1"/>
  <c r="U92" i="1"/>
  <c r="U93" i="1" s="1"/>
  <c r="X93" i="1" s="1"/>
  <c r="U77" i="1"/>
  <c r="U78" i="1" s="1"/>
  <c r="X78" i="1" s="1"/>
  <c r="U123" i="1" l="1"/>
  <c r="X123" i="1" s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63" i="1" s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48" i="1" s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X48" i="1" l="1"/>
  <c r="U18" i="1"/>
  <c r="U4" i="1"/>
  <c r="U33" i="1"/>
  <c r="X33" i="1" s="1"/>
  <c r="X18" i="1" l="1"/>
  <c r="U185" i="1"/>
  <c r="X63" i="1" l="1"/>
  <c r="X1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tc={90B98AEC-8FF6-4AF7-9364-3C2845E7BD9A}</author>
  </authors>
  <commentList>
    <comment ref="W3" authorId="0" shapeId="0" xr:uid="{90B98AEC-8FF6-4AF7-9364-3C2845E7BD9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le resta al total cobrado lo que le corresponde a CAS y HYG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<sst xmlns="http://schemas.openxmlformats.org/spreadsheetml/2006/main" count="205" uniqueCount="57">
  <si>
    <r>
      <rPr>
        <b/>
        <u/>
        <sz val="14"/>
        <rFont val="Aptos Narrow"/>
        <family val="2"/>
        <scheme val="minor"/>
      </rPr>
      <t>RECAUDACIÓN DE PEAJES 2024</t>
    </r>
    <r>
      <rPr>
        <b/>
        <sz val="12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Consideraciones:
* tránsitos valorados a la tarifa original del momento del tránsito, no incluye ajustes por paso de tarifa común a tarifa telepeaje.
*refleja los tránsitos facturados, no lo efectivamente cobrado.</t>
    </r>
  </si>
  <si>
    <t>ESTACION DE PEAJE</t>
  </si>
  <si>
    <t>Monto Cat. 1</t>
  </si>
  <si>
    <t>Monto Cat. 2</t>
  </si>
  <si>
    <t>Monto Cat. 3</t>
  </si>
  <si>
    <t>Monto Cat. 4</t>
  </si>
  <si>
    <t>Monto Cat. 5</t>
  </si>
  <si>
    <t>Monto Cat. 6</t>
  </si>
  <si>
    <t>Monto Cat. 7</t>
  </si>
  <si>
    <t>Monto Cat. 8</t>
  </si>
  <si>
    <t xml:space="preserve">Monto Total </t>
  </si>
  <si>
    <t>Monto Total SIN IVA</t>
  </si>
  <si>
    <t>Cebollatí</t>
  </si>
  <si>
    <t>Centenario</t>
  </si>
  <si>
    <t>Cufré</t>
  </si>
  <si>
    <t>Garzón</t>
  </si>
  <si>
    <t>La Barra</t>
  </si>
  <si>
    <t>Manuel Díaz</t>
  </si>
  <si>
    <t>Mercedes</t>
  </si>
  <si>
    <t>Pando</t>
  </si>
  <si>
    <t>Paso del Puerto</t>
  </si>
  <si>
    <t>Queguay</t>
  </si>
  <si>
    <t>Ruta 9</t>
  </si>
  <si>
    <t>Santa Lucía</t>
  </si>
  <si>
    <t>Solís</t>
  </si>
  <si>
    <t>ABONADOS</t>
  </si>
  <si>
    <t>TOTAL ENERO 2024</t>
  </si>
  <si>
    <t>TOTAL FEBRERO 2024</t>
  </si>
  <si>
    <t>TOTAL MARZO 2024</t>
  </si>
  <si>
    <t>TOTAL ABRIL 2024</t>
  </si>
  <si>
    <t>TOTAL 2024</t>
  </si>
  <si>
    <t>Cebollati</t>
  </si>
  <si>
    <t>Cufre</t>
  </si>
  <si>
    <t>Garzon</t>
  </si>
  <si>
    <t>Manuel Diaz</t>
  </si>
  <si>
    <t>Santa Lucia</t>
  </si>
  <si>
    <t>Solis</t>
  </si>
  <si>
    <t>TOTAL MAYO 2024</t>
  </si>
  <si>
    <t>Total JUNIO 2024</t>
  </si>
  <si>
    <t>Total JULIO 2024</t>
  </si>
  <si>
    <t>Total AGOSTO 2024</t>
  </si>
  <si>
    <t>Total SETIEMBRE 2024</t>
  </si>
  <si>
    <t>Total OCTUBRE 2024</t>
  </si>
  <si>
    <t>Total NOVIEMBRE 2024</t>
  </si>
  <si>
    <t>Total DICIEMBRE 2024</t>
  </si>
  <si>
    <t>Facturación SUCIVE SIN IVA</t>
  </si>
  <si>
    <t>Cobranza SUCIVE SIN IVA</t>
  </si>
  <si>
    <t>TOTAL RECAUDADO</t>
  </si>
  <si>
    <t>Cantidad Cat.1</t>
  </si>
  <si>
    <t>Cantidad Cat. 2</t>
  </si>
  <si>
    <t>Cantidad Cat. 3</t>
  </si>
  <si>
    <t>Cantidad Cat. 4</t>
  </si>
  <si>
    <t>Cantidad Cat. 5</t>
  </si>
  <si>
    <t>Cantidad Cat. 6</t>
  </si>
  <si>
    <t>Cantidad Cat. 7</t>
  </si>
  <si>
    <t>Cantidad Cat. 8</t>
  </si>
  <si>
    <t>Cantidad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</si>
</sst>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%"/>
    <numFmt numFmtId="166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theme="4" tint="-0.499984740745262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/>
    <xf numFmtId="3" fontId="1" fillId="0" borderId="0" xfId="0" applyNumberFormat="1" applyFont="1" applyAlignment="1">
      <alignment horizontal="center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3" fillId="0" borderId="0" xfId="0" applyFont="1"/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9" fontId="0" fillId="0" borderId="0" xfId="3" applyFont="1"/>
    <xf numFmtId="164" fontId="0" fillId="0" borderId="0" xfId="3" applyNumberFormat="1" applyFont="1"/>
    <xf numFmtId="3" fontId="0" fillId="0" borderId="0" xfId="0" applyNumberFormat="1"/>
    <xf numFmtId="165" fontId="0" fillId="0" borderId="0" xfId="3" applyNumberFormat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43" fontId="8" fillId="0" borderId="0" xfId="2" applyFont="1"/>
    <xf numFmtId="166" fontId="0" fillId="0" borderId="0" xfId="2" applyNumberFormat="1" applyFont="1" applyFill="1"/>
    <xf numFmtId="43" fontId="8" fillId="0" borderId="0" xfId="2" applyFont="1" applyFill="1"/>
    <xf numFmtId="166" fontId="2" fillId="0" borderId="0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/>
    <xf numFmtId="10" fontId="0" fillId="0" borderId="0" xfId="3" applyNumberFormat="1" applyFont="1" applyAlignment="1">
      <alignment horizontal="center"/>
    </xf>
    <xf numFmtId="0" fontId="4" fillId="0" borderId="0" xfId="1" applyFont="1" applyAlignment="1">
      <alignment horizontal="left" vertical="center" wrapText="1"/>
    </xf>
  </cellXfs>
  <cellStyles count="4">
    <cellStyle name="Millares" xfId="2" builtinId="3"/>
    <cellStyle name="Normal" xfId="0" builtinId="0"/>
    <cellStyle name="Normal 2" xfId="1" xr:uid="{BC863B54-3483-47E9-A0DF-453A1853C07F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ina Peña" id="{2AA1DC5E-4A79-4FBB-AE85-D2E67865B7A5}" userId="S::rpena@cvu.com.uy::23eea726-e57a-4b4d-8d92-92f564e1e6fd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3" dT="2025-04-04T13:59:51.01" personId="{2AA1DC5E-4A79-4FBB-AE85-D2E67865B7A5}" id="{90B98AEC-8FF6-4AF7-9364-3C2845E7BD9A}">
    <text>Se le resta al total cobrado lo que le corresponde a CAS y HYG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C94F-1FA2-4033-853E-8ED85CC4632E}">
  <dimension ref="A1:AC194"/>
  <sheetViews>
    <sheetView showGridLines="0" tabSelected="1" topLeftCell="L154" zoomScale="85" zoomScaleNormal="85" workbookViewId="0">
      <selection activeCell="W108" sqref="W108"/>
    </sheetView>
  </sheetViews>
  <sheetFormatPr baseColWidth="10" defaultRowHeight="15" x14ac:dyDescent="0.25"/>
  <cols>
    <col min="1" max="1" width="29.140625" customWidth="1"/>
    <col min="2" max="3" width="23.28515625" customWidth="1"/>
    <col min="4" max="5" width="21.28515625" style="1" customWidth="1"/>
    <col min="6" max="19" width="20.42578125" style="1" customWidth="1"/>
    <col min="20" max="20" width="16.42578125" style="2" customWidth="1"/>
    <col min="21" max="21" width="16.5703125" customWidth="1"/>
    <col min="22" max="22" width="12.7109375" customWidth="1"/>
    <col min="23" max="23" width="16.28515625" customWidth="1"/>
    <col min="24" max="24" width="16.42578125" customWidth="1"/>
    <col min="26" max="26" width="15.28515625" style="30" customWidth="1"/>
    <col min="28" max="28" width="15.140625" style="31" bestFit="1" customWidth="1"/>
    <col min="29" max="29" width="11.42578125" style="29"/>
  </cols>
  <sheetData>
    <row r="1" spans="1:29" ht="88.5" customHeight="1" x14ac:dyDescent="0.25">
      <c r="A1" t="e" vm="1">
        <v>#VALUE!</v>
      </c>
      <c r="B1" s="35" t="s">
        <v>0</v>
      </c>
      <c r="C1" s="35"/>
      <c r="D1" s="35"/>
      <c r="E1" s="28"/>
    </row>
    <row r="2" spans="1:29" ht="21.75" customHeight="1" thickBo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9" s="8" customFormat="1" ht="57.75" customHeight="1" thickTop="1" x14ac:dyDescent="0.25">
      <c r="B3" s="6" t="s">
        <v>1</v>
      </c>
      <c r="C3" s="6" t="s">
        <v>48</v>
      </c>
      <c r="D3" s="6" t="s">
        <v>2</v>
      </c>
      <c r="E3" s="6" t="s">
        <v>49</v>
      </c>
      <c r="F3" s="6" t="s">
        <v>3</v>
      </c>
      <c r="G3" s="6" t="s">
        <v>50</v>
      </c>
      <c r="H3" s="6" t="s">
        <v>4</v>
      </c>
      <c r="I3" s="6" t="s">
        <v>51</v>
      </c>
      <c r="J3" s="6" t="s">
        <v>5</v>
      </c>
      <c r="K3" s="6" t="s">
        <v>52</v>
      </c>
      <c r="L3" s="6" t="s">
        <v>6</v>
      </c>
      <c r="M3" s="6" t="s">
        <v>53</v>
      </c>
      <c r="N3" s="6" t="s">
        <v>7</v>
      </c>
      <c r="O3" s="6" t="s">
        <v>54</v>
      </c>
      <c r="P3" s="6" t="s">
        <v>8</v>
      </c>
      <c r="Q3" s="6" t="s">
        <v>55</v>
      </c>
      <c r="R3" s="6" t="s">
        <v>9</v>
      </c>
      <c r="S3" s="6" t="s">
        <v>56</v>
      </c>
      <c r="T3" s="6" t="s">
        <v>10</v>
      </c>
      <c r="U3" s="6" t="s">
        <v>11</v>
      </c>
      <c r="V3" s="17" t="s">
        <v>45</v>
      </c>
      <c r="W3" s="18" t="s">
        <v>46</v>
      </c>
      <c r="X3" s="19" t="s">
        <v>47</v>
      </c>
      <c r="Z3" s="32"/>
      <c r="AB3" s="32"/>
      <c r="AC3" s="29"/>
    </row>
    <row r="4" spans="1:29" x14ac:dyDescent="0.25">
      <c r="B4" s="3" t="s">
        <v>12</v>
      </c>
      <c r="C4" s="1">
        <v>50193</v>
      </c>
      <c r="D4" s="1">
        <v>7836715.1299999999</v>
      </c>
      <c r="E4" s="1">
        <v>204</v>
      </c>
      <c r="F4" s="1">
        <v>29596.289999999986</v>
      </c>
      <c r="G4" s="1">
        <v>1878</v>
      </c>
      <c r="H4" s="1">
        <v>401597.24999999988</v>
      </c>
      <c r="I4" s="1">
        <v>1669</v>
      </c>
      <c r="J4" s="1">
        <v>337906.10000000009</v>
      </c>
      <c r="K4" s="1">
        <v>837</v>
      </c>
      <c r="L4" s="1">
        <v>173687.67</v>
      </c>
      <c r="M4" s="1">
        <v>134</v>
      </c>
      <c r="N4" s="1">
        <v>45430.920000000013</v>
      </c>
      <c r="O4" s="1">
        <v>11304</v>
      </c>
      <c r="P4" s="1">
        <v>4686160.5700000012</v>
      </c>
      <c r="Q4" s="1">
        <v>0</v>
      </c>
      <c r="R4" s="1">
        <v>0</v>
      </c>
      <c r="S4" s="1">
        <v>66219</v>
      </c>
      <c r="T4" s="4">
        <v>13511093.930000005</v>
      </c>
      <c r="U4" s="4">
        <f>+T4/1.22</f>
        <v>11074667.155737709</v>
      </c>
      <c r="V4" s="20"/>
      <c r="W4" s="21"/>
      <c r="X4" s="22"/>
    </row>
    <row r="5" spans="1:29" x14ac:dyDescent="0.25">
      <c r="B5" s="3" t="s">
        <v>13</v>
      </c>
      <c r="C5" s="1">
        <v>60892</v>
      </c>
      <c r="D5" s="1">
        <v>9322873.1499999985</v>
      </c>
      <c r="E5" s="1">
        <v>2185</v>
      </c>
      <c r="F5" s="1">
        <v>189218.29000000018</v>
      </c>
      <c r="G5" s="1">
        <v>2369</v>
      </c>
      <c r="H5" s="1">
        <v>514784.16000000009</v>
      </c>
      <c r="I5" s="1">
        <v>3145</v>
      </c>
      <c r="J5" s="1">
        <v>592759.08000000019</v>
      </c>
      <c r="K5" s="1">
        <v>1300</v>
      </c>
      <c r="L5" s="1">
        <v>278929.83</v>
      </c>
      <c r="M5" s="1">
        <v>174</v>
      </c>
      <c r="N5" s="1">
        <v>56036.710000000021</v>
      </c>
      <c r="O5" s="1">
        <v>27773</v>
      </c>
      <c r="P5" s="1">
        <v>10760567.760000002</v>
      </c>
      <c r="Q5" s="1">
        <v>2607</v>
      </c>
      <c r="R5" s="1">
        <v>1207934</v>
      </c>
      <c r="S5" s="1">
        <v>100445</v>
      </c>
      <c r="T5" s="4">
        <v>22923098.640000012</v>
      </c>
      <c r="U5" s="4">
        <f t="shared" ref="U5:U61" si="0">+T5/1.22</f>
        <v>18789425.114754107</v>
      </c>
      <c r="V5" s="20"/>
      <c r="W5" s="21"/>
      <c r="X5" s="22"/>
    </row>
    <row r="6" spans="1:29" x14ac:dyDescent="0.25">
      <c r="B6" s="3" t="s">
        <v>14</v>
      </c>
      <c r="C6" s="1">
        <v>178303</v>
      </c>
      <c r="D6" s="1">
        <v>26914751.770000011</v>
      </c>
      <c r="E6" s="1">
        <v>860</v>
      </c>
      <c r="F6" s="1">
        <v>121883.89000000004</v>
      </c>
      <c r="G6" s="1">
        <v>5720</v>
      </c>
      <c r="H6" s="1">
        <v>1195089.0299999998</v>
      </c>
      <c r="I6" s="1">
        <v>6958</v>
      </c>
      <c r="J6" s="1">
        <v>1365240.2899999989</v>
      </c>
      <c r="K6" s="1">
        <v>2565</v>
      </c>
      <c r="L6" s="1">
        <v>483914.54000000027</v>
      </c>
      <c r="M6" s="1">
        <v>292</v>
      </c>
      <c r="N6" s="1">
        <v>77808.87000000001</v>
      </c>
      <c r="O6" s="1">
        <v>12959</v>
      </c>
      <c r="P6" s="1">
        <v>5130905.2200000025</v>
      </c>
      <c r="Q6" s="1">
        <v>0</v>
      </c>
      <c r="R6" s="1">
        <v>0</v>
      </c>
      <c r="S6" s="1">
        <v>207657</v>
      </c>
      <c r="T6" s="4">
        <v>35289593.610000029</v>
      </c>
      <c r="U6" s="4">
        <f t="shared" si="0"/>
        <v>28925896.401639368</v>
      </c>
      <c r="V6" s="20"/>
      <c r="W6" s="21"/>
      <c r="X6" s="22"/>
    </row>
    <row r="7" spans="1:29" x14ac:dyDescent="0.25">
      <c r="B7" s="3" t="s">
        <v>15</v>
      </c>
      <c r="C7" s="1">
        <v>224225</v>
      </c>
      <c r="D7" s="1">
        <v>34357191.620000027</v>
      </c>
      <c r="E7" s="1">
        <v>311</v>
      </c>
      <c r="F7" s="1">
        <v>44760.86</v>
      </c>
      <c r="G7" s="1">
        <v>3425</v>
      </c>
      <c r="H7" s="1">
        <v>742549.09000000008</v>
      </c>
      <c r="I7" s="1">
        <v>4298</v>
      </c>
      <c r="J7" s="1">
        <v>827148.99999999977</v>
      </c>
      <c r="K7" s="1">
        <v>1436</v>
      </c>
      <c r="L7" s="1">
        <v>305264.61999999988</v>
      </c>
      <c r="M7" s="1">
        <v>113</v>
      </c>
      <c r="N7" s="1">
        <v>31748.19</v>
      </c>
      <c r="O7" s="1">
        <v>6267</v>
      </c>
      <c r="P7" s="1">
        <v>2605461.5000000005</v>
      </c>
      <c r="Q7" s="1">
        <v>0</v>
      </c>
      <c r="R7" s="1">
        <v>0</v>
      </c>
      <c r="S7" s="1">
        <v>240075</v>
      </c>
      <c r="T7" s="4">
        <v>38914124.88000001</v>
      </c>
      <c r="U7" s="4">
        <f t="shared" si="0"/>
        <v>31896823.672131155</v>
      </c>
      <c r="V7" s="20"/>
      <c r="W7" s="21"/>
      <c r="X7" s="22"/>
    </row>
    <row r="8" spans="1:29" x14ac:dyDescent="0.25">
      <c r="B8" s="3" t="s">
        <v>16</v>
      </c>
      <c r="C8" s="1">
        <v>373566</v>
      </c>
      <c r="D8" s="1">
        <v>57845116.439999998</v>
      </c>
      <c r="E8" s="1">
        <v>2217</v>
      </c>
      <c r="F8" s="1">
        <v>277303.86000000016</v>
      </c>
      <c r="G8" s="1">
        <v>14569</v>
      </c>
      <c r="H8" s="1">
        <v>3168101.35</v>
      </c>
      <c r="I8" s="1">
        <v>21244</v>
      </c>
      <c r="J8" s="1">
        <v>2773274.1999999983</v>
      </c>
      <c r="K8" s="1">
        <v>6228</v>
      </c>
      <c r="L8" s="1">
        <v>1235917.909999999</v>
      </c>
      <c r="M8" s="1">
        <v>522</v>
      </c>
      <c r="N8" s="1">
        <v>136389.65000000002</v>
      </c>
      <c r="O8" s="1">
        <v>31726</v>
      </c>
      <c r="P8" s="1">
        <v>12919283.060000002</v>
      </c>
      <c r="Q8" s="1">
        <v>0</v>
      </c>
      <c r="R8" s="1">
        <v>0</v>
      </c>
      <c r="S8" s="1">
        <v>450072</v>
      </c>
      <c r="T8" s="4">
        <v>78355386.469999984</v>
      </c>
      <c r="U8" s="4">
        <f t="shared" si="0"/>
        <v>64225726.614754088</v>
      </c>
      <c r="V8" s="20"/>
      <c r="W8" s="21"/>
      <c r="X8" s="22"/>
    </row>
    <row r="9" spans="1:29" x14ac:dyDescent="0.25">
      <c r="B9" s="3" t="s">
        <v>17</v>
      </c>
      <c r="C9" s="1">
        <v>70306</v>
      </c>
      <c r="D9" s="1">
        <v>10936059.260000002</v>
      </c>
      <c r="E9" s="1">
        <v>319</v>
      </c>
      <c r="F9" s="1">
        <v>46501.329999999987</v>
      </c>
      <c r="G9" s="1">
        <v>1565</v>
      </c>
      <c r="H9" s="1">
        <v>343160.68</v>
      </c>
      <c r="I9" s="1">
        <v>2341</v>
      </c>
      <c r="J9" s="1">
        <v>475490.11999999988</v>
      </c>
      <c r="K9" s="1">
        <v>1041</v>
      </c>
      <c r="L9" s="1">
        <v>221690.32000000007</v>
      </c>
      <c r="M9" s="1">
        <v>163</v>
      </c>
      <c r="N9" s="1">
        <v>60021.510000000009</v>
      </c>
      <c r="O9" s="1">
        <v>12142</v>
      </c>
      <c r="P9" s="1">
        <v>5203054.6100000003</v>
      </c>
      <c r="Q9" s="1">
        <v>0</v>
      </c>
      <c r="R9" s="1">
        <v>0</v>
      </c>
      <c r="S9" s="1">
        <v>87877</v>
      </c>
      <c r="T9" s="4">
        <v>17285977.829999994</v>
      </c>
      <c r="U9" s="4">
        <f t="shared" si="0"/>
        <v>14168834.286885241</v>
      </c>
      <c r="V9" s="20"/>
      <c r="W9" s="21"/>
      <c r="X9" s="22"/>
    </row>
    <row r="10" spans="1:29" x14ac:dyDescent="0.25">
      <c r="B10" s="3" t="s">
        <v>18</v>
      </c>
      <c r="C10" s="1">
        <v>137927</v>
      </c>
      <c r="D10" s="1">
        <v>19997040.959999993</v>
      </c>
      <c r="E10" s="1">
        <v>551</v>
      </c>
      <c r="F10" s="1">
        <v>61360.850000000006</v>
      </c>
      <c r="G10" s="1">
        <v>3211</v>
      </c>
      <c r="H10" s="1">
        <v>639088.03999999969</v>
      </c>
      <c r="I10" s="1">
        <v>2681</v>
      </c>
      <c r="J10" s="1">
        <v>513947.62</v>
      </c>
      <c r="K10" s="1">
        <v>1048</v>
      </c>
      <c r="L10" s="1">
        <v>183274.73000000004</v>
      </c>
      <c r="M10" s="1">
        <v>266</v>
      </c>
      <c r="N10" s="1">
        <v>81071.520000000019</v>
      </c>
      <c r="O10" s="1">
        <v>20282</v>
      </c>
      <c r="P10" s="1">
        <v>7742150.0900000026</v>
      </c>
      <c r="Q10" s="1">
        <v>1733</v>
      </c>
      <c r="R10" s="1">
        <v>858805</v>
      </c>
      <c r="S10" s="1">
        <v>167699</v>
      </c>
      <c r="T10" s="4">
        <v>30076735.840000004</v>
      </c>
      <c r="U10" s="4">
        <f t="shared" si="0"/>
        <v>24653062.163934428</v>
      </c>
      <c r="V10" s="20"/>
      <c r="W10" s="21"/>
      <c r="X10" s="22"/>
    </row>
    <row r="11" spans="1:29" x14ac:dyDescent="0.25">
      <c r="B11" s="3" t="s">
        <v>19</v>
      </c>
      <c r="C11" s="1">
        <v>1145334</v>
      </c>
      <c r="D11" s="1">
        <v>161325286.44000003</v>
      </c>
      <c r="E11" s="1">
        <v>2452</v>
      </c>
      <c r="F11" s="1">
        <v>333947.38000000006</v>
      </c>
      <c r="G11" s="1">
        <v>18585</v>
      </c>
      <c r="H11" s="1">
        <v>3901817.4300000016</v>
      </c>
      <c r="I11" s="1">
        <v>34984</v>
      </c>
      <c r="J11" s="1">
        <v>5408639.1100000059</v>
      </c>
      <c r="K11" s="1">
        <v>3367</v>
      </c>
      <c r="L11" s="1">
        <v>665383.32999999961</v>
      </c>
      <c r="M11" s="1">
        <v>325</v>
      </c>
      <c r="N11" s="1">
        <v>102212.10000000003</v>
      </c>
      <c r="O11" s="1">
        <v>1340</v>
      </c>
      <c r="P11" s="1">
        <v>534683.52000000014</v>
      </c>
      <c r="Q11" s="1">
        <v>0</v>
      </c>
      <c r="R11" s="1">
        <v>0</v>
      </c>
      <c r="S11" s="1">
        <v>1206387</v>
      </c>
      <c r="T11" s="4">
        <v>172271969.31000006</v>
      </c>
      <c r="U11" s="4">
        <f t="shared" si="0"/>
        <v>141206532.22131154</v>
      </c>
      <c r="V11" s="20"/>
      <c r="W11" s="21"/>
      <c r="X11" s="22"/>
    </row>
    <row r="12" spans="1:29" x14ac:dyDescent="0.25">
      <c r="B12" s="3" t="s">
        <v>20</v>
      </c>
      <c r="C12" s="1">
        <v>65779</v>
      </c>
      <c r="D12" s="1">
        <v>10160951.039999994</v>
      </c>
      <c r="E12" s="1">
        <v>221</v>
      </c>
      <c r="F12" s="1">
        <v>31976.639999999985</v>
      </c>
      <c r="G12" s="1">
        <v>2038</v>
      </c>
      <c r="H12" s="1">
        <v>434989.91000000009</v>
      </c>
      <c r="I12" s="1">
        <v>2175</v>
      </c>
      <c r="J12" s="1">
        <v>408510.01999999984</v>
      </c>
      <c r="K12" s="1">
        <v>874</v>
      </c>
      <c r="L12" s="1">
        <v>186556.91000000003</v>
      </c>
      <c r="M12" s="1">
        <v>190</v>
      </c>
      <c r="N12" s="1">
        <v>58173.210000000014</v>
      </c>
      <c r="O12" s="1">
        <v>13262</v>
      </c>
      <c r="P12" s="1">
        <v>5561207.1899999995</v>
      </c>
      <c r="Q12" s="1">
        <v>0</v>
      </c>
      <c r="R12" s="1">
        <v>0</v>
      </c>
      <c r="S12" s="1">
        <v>84539</v>
      </c>
      <c r="T12" s="4">
        <v>16842364.920000002</v>
      </c>
      <c r="U12" s="4">
        <f t="shared" si="0"/>
        <v>13805217.147540985</v>
      </c>
      <c r="V12" s="20"/>
      <c r="W12" s="21"/>
      <c r="X12" s="22"/>
    </row>
    <row r="13" spans="1:29" x14ac:dyDescent="0.25">
      <c r="B13" s="3" t="s">
        <v>21</v>
      </c>
      <c r="C13" s="1">
        <v>88868</v>
      </c>
      <c r="D13" s="1">
        <v>13977425.079999994</v>
      </c>
      <c r="E13" s="1">
        <v>187</v>
      </c>
      <c r="F13" s="1">
        <v>27014.459999999985</v>
      </c>
      <c r="G13" s="1">
        <v>2643</v>
      </c>
      <c r="H13" s="1">
        <v>586651.57999999984</v>
      </c>
      <c r="I13" s="1">
        <v>1851</v>
      </c>
      <c r="J13" s="1">
        <v>359596.04000000004</v>
      </c>
      <c r="K13" s="1">
        <v>945</v>
      </c>
      <c r="L13" s="1">
        <v>203200.26999999996</v>
      </c>
      <c r="M13" s="1">
        <v>232</v>
      </c>
      <c r="N13" s="1">
        <v>96371.47000000003</v>
      </c>
      <c r="O13" s="1">
        <v>12089</v>
      </c>
      <c r="P13" s="1">
        <v>5115015.5199999986</v>
      </c>
      <c r="Q13" s="1">
        <v>1068</v>
      </c>
      <c r="R13" s="1">
        <v>746642</v>
      </c>
      <c r="S13" s="1">
        <v>107883</v>
      </c>
      <c r="T13" s="4">
        <v>21111918.619999986</v>
      </c>
      <c r="U13" s="4">
        <f t="shared" si="0"/>
        <v>17304851.327868842</v>
      </c>
      <c r="V13" s="20"/>
      <c r="W13" s="21"/>
      <c r="X13" s="22"/>
    </row>
    <row r="14" spans="1:29" x14ac:dyDescent="0.25">
      <c r="B14" s="3" t="s">
        <v>22</v>
      </c>
      <c r="C14" s="1">
        <v>184686</v>
      </c>
      <c r="D14" s="1">
        <v>28049135.550000027</v>
      </c>
      <c r="E14" s="1">
        <v>278</v>
      </c>
      <c r="F14" s="1">
        <v>40000.379999999997</v>
      </c>
      <c r="G14" s="1">
        <v>3960</v>
      </c>
      <c r="H14" s="1">
        <v>830351.96999999951</v>
      </c>
      <c r="I14" s="1">
        <v>1822</v>
      </c>
      <c r="J14" s="1">
        <v>353844.0299999998</v>
      </c>
      <c r="K14" s="1">
        <v>2374</v>
      </c>
      <c r="L14" s="1">
        <v>488618.97999999957</v>
      </c>
      <c r="M14" s="1">
        <v>286</v>
      </c>
      <c r="N14" s="1">
        <v>79923.34000000004</v>
      </c>
      <c r="O14" s="1">
        <v>12844</v>
      </c>
      <c r="P14" s="1">
        <v>5317179.5800000029</v>
      </c>
      <c r="Q14" s="1">
        <v>0</v>
      </c>
      <c r="R14" s="1">
        <v>0</v>
      </c>
      <c r="S14" s="1">
        <v>206250</v>
      </c>
      <c r="T14" s="4">
        <v>35159053.830000021</v>
      </c>
      <c r="U14" s="4">
        <f t="shared" si="0"/>
        <v>28818896.581967231</v>
      </c>
      <c r="V14" s="20"/>
      <c r="W14" s="21"/>
      <c r="X14" s="22"/>
    </row>
    <row r="15" spans="1:29" x14ac:dyDescent="0.25">
      <c r="B15" s="3" t="s">
        <v>23</v>
      </c>
      <c r="C15" s="1">
        <v>146207</v>
      </c>
      <c r="D15" s="1">
        <v>22219249.53000002</v>
      </c>
      <c r="E15" s="1">
        <v>863</v>
      </c>
      <c r="F15" s="1">
        <v>66937.979999999981</v>
      </c>
      <c r="G15" s="1">
        <v>4578</v>
      </c>
      <c r="H15" s="1">
        <v>974131.77999999921</v>
      </c>
      <c r="I15" s="1">
        <v>2166</v>
      </c>
      <c r="J15" s="1">
        <v>300945.40000000008</v>
      </c>
      <c r="K15" s="1">
        <v>1480</v>
      </c>
      <c r="L15" s="1">
        <v>292739.52999999997</v>
      </c>
      <c r="M15" s="1">
        <v>308</v>
      </c>
      <c r="N15" s="1">
        <v>79093.920000000042</v>
      </c>
      <c r="O15" s="1">
        <v>15177</v>
      </c>
      <c r="P15" s="1">
        <v>6021262.2400000039</v>
      </c>
      <c r="Q15" s="1">
        <v>0</v>
      </c>
      <c r="R15" s="1">
        <v>0</v>
      </c>
      <c r="S15" s="1">
        <v>170779</v>
      </c>
      <c r="T15" s="4">
        <v>29954360.380000025</v>
      </c>
      <c r="U15" s="4">
        <f t="shared" si="0"/>
        <v>24552754.409836087</v>
      </c>
      <c r="V15" s="20"/>
      <c r="W15" s="21"/>
      <c r="X15" s="22"/>
    </row>
    <row r="16" spans="1:29" x14ac:dyDescent="0.25">
      <c r="B16" s="3" t="s">
        <v>24</v>
      </c>
      <c r="C16" s="1">
        <v>762929</v>
      </c>
      <c r="D16" s="1">
        <v>114594614.57999994</v>
      </c>
      <c r="E16" s="1">
        <v>1578</v>
      </c>
      <c r="F16" s="1">
        <v>227193.7900000001</v>
      </c>
      <c r="G16" s="1">
        <v>13273</v>
      </c>
      <c r="H16" s="1">
        <v>2832836.2299999981</v>
      </c>
      <c r="I16" s="1">
        <v>13503</v>
      </c>
      <c r="J16" s="1">
        <v>2611090.8299999973</v>
      </c>
      <c r="K16" s="1">
        <v>2866</v>
      </c>
      <c r="L16" s="1">
        <v>592482.08000000007</v>
      </c>
      <c r="M16" s="1">
        <v>455</v>
      </c>
      <c r="N16" s="1">
        <v>152854.66000000009</v>
      </c>
      <c r="O16" s="1">
        <v>1165</v>
      </c>
      <c r="P16" s="1">
        <v>494917.36999999994</v>
      </c>
      <c r="Q16" s="1">
        <v>0</v>
      </c>
      <c r="R16" s="1">
        <v>0</v>
      </c>
      <c r="S16" s="1">
        <v>795769</v>
      </c>
      <c r="T16" s="4">
        <v>121505989.54000002</v>
      </c>
      <c r="U16" s="4">
        <f t="shared" si="0"/>
        <v>99595073.393442646</v>
      </c>
      <c r="V16" s="20"/>
      <c r="W16" s="21"/>
      <c r="X16" s="22"/>
    </row>
    <row r="17" spans="2:29" s="8" customFormat="1" x14ac:dyDescent="0.25">
      <c r="B17" s="5" t="s">
        <v>25</v>
      </c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>
        <v>890981</v>
      </c>
      <c r="U17" s="7">
        <f>+T17/1.22</f>
        <v>730312.29508196726</v>
      </c>
      <c r="V17" s="23"/>
      <c r="W17" s="7"/>
      <c r="X17" s="24"/>
      <c r="Z17" s="30"/>
      <c r="AB17" s="31"/>
      <c r="AC17" s="29"/>
    </row>
    <row r="18" spans="2:29" s="8" customFormat="1" ht="16.5" customHeight="1" x14ac:dyDescent="0.25">
      <c r="B18" s="5" t="s">
        <v>26</v>
      </c>
      <c r="C18" s="7">
        <f>SUM(C4:C17)</f>
        <v>3489215</v>
      </c>
      <c r="D18" s="7">
        <f t="shared" ref="D18:T18" si="1">SUM(D4:D17)</f>
        <v>517536410.55000007</v>
      </c>
      <c r="E18" s="7">
        <f t="shared" si="1"/>
        <v>12226</v>
      </c>
      <c r="F18" s="7">
        <f t="shared" si="1"/>
        <v>1497696.0000000002</v>
      </c>
      <c r="G18" s="7">
        <f t="shared" si="1"/>
        <v>77814</v>
      </c>
      <c r="H18" s="7">
        <f t="shared" si="1"/>
        <v>16565148.499999998</v>
      </c>
      <c r="I18" s="7">
        <f t="shared" si="1"/>
        <v>98837</v>
      </c>
      <c r="J18" s="7">
        <f t="shared" si="1"/>
        <v>16328391.84</v>
      </c>
      <c r="K18" s="7">
        <f t="shared" si="1"/>
        <v>26361</v>
      </c>
      <c r="L18" s="7">
        <f t="shared" si="1"/>
        <v>5311660.72</v>
      </c>
      <c r="M18" s="7">
        <f t="shared" si="1"/>
        <v>3460</v>
      </c>
      <c r="N18" s="7">
        <f t="shared" si="1"/>
        <v>1057136.0700000003</v>
      </c>
      <c r="O18" s="7">
        <f t="shared" si="1"/>
        <v>178330</v>
      </c>
      <c r="P18" s="7">
        <f t="shared" si="1"/>
        <v>72091848.230000019</v>
      </c>
      <c r="Q18" s="7">
        <f t="shared" si="1"/>
        <v>5408</v>
      </c>
      <c r="R18" s="7">
        <f t="shared" si="1"/>
        <v>2813381</v>
      </c>
      <c r="S18" s="7">
        <f t="shared" si="1"/>
        <v>3891651</v>
      </c>
      <c r="T18" s="7">
        <f t="shared" si="1"/>
        <v>634092648.80000019</v>
      </c>
      <c r="U18" s="7">
        <f t="shared" si="0"/>
        <v>519748072.78688544</v>
      </c>
      <c r="V18" s="23">
        <v>114718606.14754099</v>
      </c>
      <c r="W18" s="7">
        <f>100647497.336066-7045325</f>
        <v>93602172.336065993</v>
      </c>
      <c r="X18" s="24">
        <f>+U18-V18+W18</f>
        <v>498631638.97541046</v>
      </c>
      <c r="Z18" s="30"/>
      <c r="AB18" s="31"/>
      <c r="AC18" s="29"/>
    </row>
    <row r="19" spans="2:29" x14ac:dyDescent="0.25">
      <c r="B19" s="3" t="s">
        <v>12</v>
      </c>
      <c r="C19" s="1">
        <v>47328</v>
      </c>
      <c r="D19" s="1">
        <v>7385577.419999999</v>
      </c>
      <c r="E19" s="1">
        <v>229</v>
      </c>
      <c r="F19" s="1">
        <v>33532.18</v>
      </c>
      <c r="G19" s="1">
        <v>1811</v>
      </c>
      <c r="H19" s="1">
        <v>386359.48</v>
      </c>
      <c r="I19" s="1">
        <v>1922</v>
      </c>
      <c r="J19" s="1">
        <v>387722.87999999989</v>
      </c>
      <c r="K19" s="1">
        <v>795</v>
      </c>
      <c r="L19" s="1">
        <v>165389.02000000005</v>
      </c>
      <c r="M19" s="1">
        <v>163</v>
      </c>
      <c r="N19" s="1">
        <v>58490.070000000022</v>
      </c>
      <c r="O19" s="1">
        <v>11764</v>
      </c>
      <c r="P19" s="1">
        <v>4868521.9999999981</v>
      </c>
      <c r="Q19" s="1">
        <v>2</v>
      </c>
      <c r="R19" s="1">
        <v>1422</v>
      </c>
      <c r="S19" s="1">
        <v>64014</v>
      </c>
      <c r="T19" s="4">
        <v>13287014.209999995</v>
      </c>
      <c r="U19" s="4">
        <f>+T19/1.22</f>
        <v>10890995.254098358</v>
      </c>
      <c r="V19" s="20"/>
      <c r="W19" s="21"/>
      <c r="X19" s="22"/>
    </row>
    <row r="20" spans="2:29" x14ac:dyDescent="0.25">
      <c r="B20" s="3" t="s">
        <v>13</v>
      </c>
      <c r="C20" s="1">
        <v>60042</v>
      </c>
      <c r="D20" s="1">
        <v>9188457.2100000083</v>
      </c>
      <c r="E20" s="1">
        <v>2053</v>
      </c>
      <c r="F20" s="1">
        <v>181598.87000000011</v>
      </c>
      <c r="G20" s="1">
        <v>2304</v>
      </c>
      <c r="H20" s="1">
        <v>500552.09999999986</v>
      </c>
      <c r="I20" s="1">
        <v>3243</v>
      </c>
      <c r="J20" s="1">
        <v>606519.23</v>
      </c>
      <c r="K20" s="1">
        <v>1204</v>
      </c>
      <c r="L20" s="1">
        <v>259882.5100000001</v>
      </c>
      <c r="M20" s="1">
        <v>341</v>
      </c>
      <c r="N20" s="1">
        <v>124842.57000000009</v>
      </c>
      <c r="O20" s="1">
        <v>25304</v>
      </c>
      <c r="P20" s="1">
        <v>9841198.7799999956</v>
      </c>
      <c r="Q20" s="1">
        <v>2028</v>
      </c>
      <c r="R20" s="1">
        <v>871195</v>
      </c>
      <c r="S20" s="1">
        <v>96519</v>
      </c>
      <c r="T20" s="4">
        <v>21574251.430000011</v>
      </c>
      <c r="U20" s="4">
        <f t="shared" si="0"/>
        <v>17683812.647540994</v>
      </c>
      <c r="V20" s="20"/>
      <c r="W20" s="21"/>
      <c r="X20" s="22"/>
    </row>
    <row r="21" spans="2:29" x14ac:dyDescent="0.25">
      <c r="B21" s="3" t="s">
        <v>14</v>
      </c>
      <c r="C21" s="1">
        <v>160416</v>
      </c>
      <c r="D21" s="1">
        <v>24172412.899999995</v>
      </c>
      <c r="E21" s="1">
        <v>881</v>
      </c>
      <c r="F21" s="1">
        <v>123431.12999999998</v>
      </c>
      <c r="G21" s="1">
        <v>5460</v>
      </c>
      <c r="H21" s="1">
        <v>1145021.4699999993</v>
      </c>
      <c r="I21" s="1">
        <v>6625</v>
      </c>
      <c r="J21" s="1">
        <v>1298212.1899999983</v>
      </c>
      <c r="K21" s="1">
        <v>2482</v>
      </c>
      <c r="L21" s="1">
        <v>468428.27999999974</v>
      </c>
      <c r="M21" s="1">
        <v>465</v>
      </c>
      <c r="N21" s="1">
        <v>129212.05000000005</v>
      </c>
      <c r="O21" s="1">
        <v>11937</v>
      </c>
      <c r="P21" s="1">
        <v>4779915.1400000015</v>
      </c>
      <c r="Q21" s="1">
        <v>0</v>
      </c>
      <c r="R21" s="1">
        <v>0</v>
      </c>
      <c r="S21" s="1">
        <v>188266</v>
      </c>
      <c r="T21" s="4">
        <v>32116633.160000004</v>
      </c>
      <c r="U21" s="4">
        <f t="shared" si="0"/>
        <v>26325109.147540987</v>
      </c>
      <c r="V21" s="20"/>
      <c r="W21" s="21"/>
      <c r="X21" s="22"/>
    </row>
    <row r="22" spans="2:29" x14ac:dyDescent="0.25">
      <c r="B22" s="3" t="s">
        <v>15</v>
      </c>
      <c r="C22" s="1">
        <v>176403</v>
      </c>
      <c r="D22" s="1">
        <v>27106197.930000007</v>
      </c>
      <c r="E22" s="1">
        <v>270</v>
      </c>
      <c r="F22" s="1">
        <v>38940.699999999997</v>
      </c>
      <c r="G22" s="1">
        <v>3273</v>
      </c>
      <c r="H22" s="1">
        <v>714885.50999999966</v>
      </c>
      <c r="I22" s="1">
        <v>3846</v>
      </c>
      <c r="J22" s="1">
        <v>748205.15999999992</v>
      </c>
      <c r="K22" s="1">
        <v>1450</v>
      </c>
      <c r="L22" s="1">
        <v>316871.79999999981</v>
      </c>
      <c r="M22" s="1">
        <v>171</v>
      </c>
      <c r="N22" s="1">
        <v>50716.990000000005</v>
      </c>
      <c r="O22" s="1">
        <v>5463</v>
      </c>
      <c r="P22" s="1">
        <v>2292827.9900000007</v>
      </c>
      <c r="Q22" s="1">
        <v>0</v>
      </c>
      <c r="R22" s="1">
        <v>0</v>
      </c>
      <c r="S22" s="1">
        <v>190876</v>
      </c>
      <c r="T22" s="4">
        <v>31268646.079999991</v>
      </c>
      <c r="U22" s="4">
        <f t="shared" si="0"/>
        <v>25630037.770491797</v>
      </c>
      <c r="V22" s="20"/>
      <c r="W22" s="21"/>
      <c r="X22" s="22"/>
    </row>
    <row r="23" spans="2:29" x14ac:dyDescent="0.25">
      <c r="B23" s="3" t="s">
        <v>16</v>
      </c>
      <c r="C23" s="1">
        <v>346948</v>
      </c>
      <c r="D23" s="1">
        <v>53619789.310000025</v>
      </c>
      <c r="E23" s="1">
        <v>1961</v>
      </c>
      <c r="F23" s="1">
        <v>245738.24999999997</v>
      </c>
      <c r="G23" s="1">
        <v>13944</v>
      </c>
      <c r="H23" s="1">
        <v>3045835.88</v>
      </c>
      <c r="I23" s="1">
        <v>20235</v>
      </c>
      <c r="J23" s="1">
        <v>2682086.4499999965</v>
      </c>
      <c r="K23" s="1">
        <v>6130</v>
      </c>
      <c r="L23" s="1">
        <v>1221292.8999999997</v>
      </c>
      <c r="M23" s="1">
        <v>802</v>
      </c>
      <c r="N23" s="1">
        <v>219838.46000000017</v>
      </c>
      <c r="O23" s="1">
        <v>31598</v>
      </c>
      <c r="P23" s="1">
        <v>12691217.900000002</v>
      </c>
      <c r="Q23" s="1">
        <v>5</v>
      </c>
      <c r="R23" s="1">
        <v>3553</v>
      </c>
      <c r="S23" s="1">
        <v>421623</v>
      </c>
      <c r="T23" s="4">
        <v>73729352.049999952</v>
      </c>
      <c r="U23" s="4">
        <f t="shared" si="0"/>
        <v>60433895.122950785</v>
      </c>
      <c r="V23" s="20"/>
      <c r="W23" s="21"/>
      <c r="X23" s="22"/>
    </row>
    <row r="24" spans="2:29" x14ac:dyDescent="0.25">
      <c r="B24" s="3" t="s">
        <v>17</v>
      </c>
      <c r="C24" s="1">
        <v>64335</v>
      </c>
      <c r="D24" s="1">
        <v>10025162.340000002</v>
      </c>
      <c r="E24" s="1">
        <v>307</v>
      </c>
      <c r="F24" s="1">
        <v>45046.099999999991</v>
      </c>
      <c r="G24" s="1">
        <v>1685</v>
      </c>
      <c r="H24" s="1">
        <v>372101.20000000013</v>
      </c>
      <c r="I24" s="1">
        <v>2401</v>
      </c>
      <c r="J24" s="1">
        <v>487321.17</v>
      </c>
      <c r="K24" s="1">
        <v>1004</v>
      </c>
      <c r="L24" s="1">
        <v>216358.25000000003</v>
      </c>
      <c r="M24" s="1">
        <v>323</v>
      </c>
      <c r="N24" s="1">
        <v>121760.94000000005</v>
      </c>
      <c r="O24" s="1">
        <v>11941</v>
      </c>
      <c r="P24" s="1">
        <v>5126277.1400000015</v>
      </c>
      <c r="Q24" s="1">
        <v>0</v>
      </c>
      <c r="R24" s="1">
        <v>0</v>
      </c>
      <c r="S24" s="1">
        <v>81996</v>
      </c>
      <c r="T24" s="4">
        <v>16394027.139999999</v>
      </c>
      <c r="U24" s="4">
        <f t="shared" si="0"/>
        <v>13437727.163934426</v>
      </c>
      <c r="V24" s="20"/>
      <c r="W24" s="21"/>
      <c r="X24" s="22"/>
    </row>
    <row r="25" spans="2:29" x14ac:dyDescent="0.25">
      <c r="B25" s="3" t="s">
        <v>18</v>
      </c>
      <c r="C25" s="1">
        <v>119168</v>
      </c>
      <c r="D25" s="1">
        <v>17292748.289999995</v>
      </c>
      <c r="E25" s="1">
        <v>510</v>
      </c>
      <c r="F25" s="1">
        <v>62690.559999999954</v>
      </c>
      <c r="G25" s="1">
        <v>3060</v>
      </c>
      <c r="H25" s="1">
        <v>617567.96999999974</v>
      </c>
      <c r="I25" s="1">
        <v>2681</v>
      </c>
      <c r="J25" s="1">
        <v>514359.99999999965</v>
      </c>
      <c r="K25" s="1">
        <v>1105</v>
      </c>
      <c r="L25" s="1">
        <v>199661.09000000005</v>
      </c>
      <c r="M25" s="1">
        <v>335</v>
      </c>
      <c r="N25" s="1">
        <v>99537.340000000084</v>
      </c>
      <c r="O25" s="1">
        <v>18816</v>
      </c>
      <c r="P25" s="1">
        <v>7141373.4200000009</v>
      </c>
      <c r="Q25" s="1">
        <v>229</v>
      </c>
      <c r="R25" s="1">
        <v>64290</v>
      </c>
      <c r="S25" s="1">
        <v>145904</v>
      </c>
      <c r="T25" s="4">
        <v>25992224.370000008</v>
      </c>
      <c r="U25" s="4">
        <f t="shared" si="0"/>
        <v>21305101.94262296</v>
      </c>
      <c r="V25" s="20"/>
      <c r="W25" s="21"/>
      <c r="X25" s="22"/>
    </row>
    <row r="26" spans="2:29" x14ac:dyDescent="0.25">
      <c r="B26" s="3" t="s">
        <v>19</v>
      </c>
      <c r="C26" s="1">
        <v>953386</v>
      </c>
      <c r="D26" s="1">
        <v>132201324.34</v>
      </c>
      <c r="E26" s="1">
        <v>2025</v>
      </c>
      <c r="F26" s="1">
        <v>277865.54000000015</v>
      </c>
      <c r="G26" s="1">
        <v>16497</v>
      </c>
      <c r="H26" s="1">
        <v>3457754.8300000024</v>
      </c>
      <c r="I26" s="1">
        <v>32221</v>
      </c>
      <c r="J26" s="1">
        <v>4920715.9399999958</v>
      </c>
      <c r="K26" s="1">
        <v>3223</v>
      </c>
      <c r="L26" s="1">
        <v>626184.37999999966</v>
      </c>
      <c r="M26" s="1">
        <v>376</v>
      </c>
      <c r="N26" s="1">
        <v>124956.48000000007</v>
      </c>
      <c r="O26" s="1">
        <v>1281</v>
      </c>
      <c r="P26" s="1">
        <v>508362.59000000008</v>
      </c>
      <c r="Q26" s="1">
        <v>0</v>
      </c>
      <c r="R26" s="1">
        <v>0</v>
      </c>
      <c r="S26" s="1">
        <v>1009009</v>
      </c>
      <c r="T26" s="4">
        <v>142117164.10000005</v>
      </c>
      <c r="U26" s="4">
        <f t="shared" si="0"/>
        <v>116489478.77049185</v>
      </c>
      <c r="V26" s="20"/>
      <c r="W26" s="21"/>
      <c r="X26" s="22"/>
    </row>
    <row r="27" spans="2:29" x14ac:dyDescent="0.25">
      <c r="B27" s="3" t="s">
        <v>20</v>
      </c>
      <c r="C27" s="1">
        <v>57191</v>
      </c>
      <c r="D27" s="1">
        <v>8807928.4700000007</v>
      </c>
      <c r="E27" s="1">
        <v>299</v>
      </c>
      <c r="F27" s="1">
        <v>43549.249999999993</v>
      </c>
      <c r="G27" s="1">
        <v>1917</v>
      </c>
      <c r="H27" s="1">
        <v>412596.20000000007</v>
      </c>
      <c r="I27" s="1">
        <v>2168</v>
      </c>
      <c r="J27" s="1">
        <v>407588.22999999992</v>
      </c>
      <c r="K27" s="1">
        <v>806</v>
      </c>
      <c r="L27" s="1">
        <v>172166.62</v>
      </c>
      <c r="M27" s="1">
        <v>254</v>
      </c>
      <c r="N27" s="1">
        <v>78972.660000000062</v>
      </c>
      <c r="O27" s="1">
        <v>12088</v>
      </c>
      <c r="P27" s="1">
        <v>5049352.7300000004</v>
      </c>
      <c r="Q27" s="1">
        <v>1</v>
      </c>
      <c r="R27" s="1">
        <v>711</v>
      </c>
      <c r="S27" s="1">
        <v>74724</v>
      </c>
      <c r="T27" s="4">
        <v>14972864.739999998</v>
      </c>
      <c r="U27" s="4">
        <f t="shared" si="0"/>
        <v>12272839.950819671</v>
      </c>
      <c r="V27" s="20"/>
      <c r="W27" s="21"/>
      <c r="X27" s="22"/>
    </row>
    <row r="28" spans="2:29" x14ac:dyDescent="0.25">
      <c r="B28" s="3" t="s">
        <v>21</v>
      </c>
      <c r="C28" s="1">
        <v>78605</v>
      </c>
      <c r="D28" s="1">
        <v>12342697.949999994</v>
      </c>
      <c r="E28" s="1">
        <v>216</v>
      </c>
      <c r="F28" s="1">
        <v>31337.429999999989</v>
      </c>
      <c r="G28" s="1">
        <v>2592</v>
      </c>
      <c r="H28" s="1">
        <v>581512.59000000008</v>
      </c>
      <c r="I28" s="1">
        <v>1686</v>
      </c>
      <c r="J28" s="1">
        <v>325472.55</v>
      </c>
      <c r="K28" s="1">
        <v>940</v>
      </c>
      <c r="L28" s="1">
        <v>203044.96</v>
      </c>
      <c r="M28" s="1">
        <v>283</v>
      </c>
      <c r="N28" s="1">
        <v>123565.27000000005</v>
      </c>
      <c r="O28" s="1">
        <v>10502</v>
      </c>
      <c r="P28" s="1">
        <v>4465495.28</v>
      </c>
      <c r="Q28" s="1">
        <v>1026</v>
      </c>
      <c r="R28" s="1">
        <v>709860</v>
      </c>
      <c r="S28" s="1">
        <v>95850</v>
      </c>
      <c r="T28" s="4">
        <v>18782985.330000009</v>
      </c>
      <c r="U28" s="4">
        <f t="shared" si="0"/>
        <v>15395889.614754107</v>
      </c>
      <c r="V28" s="20"/>
      <c r="W28" s="21"/>
      <c r="X28" s="22"/>
    </row>
    <row r="29" spans="2:29" x14ac:dyDescent="0.25">
      <c r="B29" s="3" t="s">
        <v>22</v>
      </c>
      <c r="C29" s="1">
        <v>141659</v>
      </c>
      <c r="D29" s="1">
        <v>21462253.870000012</v>
      </c>
      <c r="E29" s="1">
        <v>244</v>
      </c>
      <c r="F29" s="1">
        <v>35164.289999999994</v>
      </c>
      <c r="G29" s="1">
        <v>3707</v>
      </c>
      <c r="H29" s="1">
        <v>784969.39999999979</v>
      </c>
      <c r="I29" s="1">
        <v>1655</v>
      </c>
      <c r="J29" s="1">
        <v>320927.98000000004</v>
      </c>
      <c r="K29" s="1">
        <v>2179</v>
      </c>
      <c r="L29" s="1">
        <v>450924.20999999985</v>
      </c>
      <c r="M29" s="1">
        <v>439</v>
      </c>
      <c r="N29" s="1">
        <v>137473.19000000006</v>
      </c>
      <c r="O29" s="1">
        <v>12067</v>
      </c>
      <c r="P29" s="1">
        <v>5016626.5600000024</v>
      </c>
      <c r="Q29" s="1">
        <v>0</v>
      </c>
      <c r="R29" s="1">
        <v>0</v>
      </c>
      <c r="S29" s="1">
        <v>161950</v>
      </c>
      <c r="T29" s="4">
        <v>28208339.500000019</v>
      </c>
      <c r="U29" s="4">
        <f t="shared" si="0"/>
        <v>23121589.754098378</v>
      </c>
      <c r="V29" s="20"/>
      <c r="W29" s="21"/>
      <c r="X29" s="22"/>
    </row>
    <row r="30" spans="2:29" x14ac:dyDescent="0.25">
      <c r="B30" s="3" t="s">
        <v>23</v>
      </c>
      <c r="C30" s="1">
        <v>124735</v>
      </c>
      <c r="D30" s="1">
        <v>19003617.200000018</v>
      </c>
      <c r="E30" s="1">
        <v>796</v>
      </c>
      <c r="F30" s="1">
        <v>59301.419999999984</v>
      </c>
      <c r="G30" s="1">
        <v>4453</v>
      </c>
      <c r="H30" s="1">
        <v>950546.97999999963</v>
      </c>
      <c r="I30" s="1">
        <v>2103</v>
      </c>
      <c r="J30" s="1">
        <v>285819.38</v>
      </c>
      <c r="K30" s="1">
        <v>1615</v>
      </c>
      <c r="L30" s="1">
        <v>328326.36000000016</v>
      </c>
      <c r="M30" s="1">
        <v>537</v>
      </c>
      <c r="N30" s="1">
        <v>141878.03000000009</v>
      </c>
      <c r="O30" s="1">
        <v>14365</v>
      </c>
      <c r="P30" s="1">
        <v>5724494.4000000013</v>
      </c>
      <c r="Q30" s="1">
        <v>0</v>
      </c>
      <c r="R30" s="1">
        <v>0</v>
      </c>
      <c r="S30" s="1">
        <v>148604</v>
      </c>
      <c r="T30" s="4">
        <v>26493983.770000014</v>
      </c>
      <c r="U30" s="4">
        <f t="shared" si="0"/>
        <v>21716380.139344275</v>
      </c>
      <c r="V30" s="20"/>
      <c r="W30" s="21"/>
      <c r="X30" s="22"/>
    </row>
    <row r="31" spans="2:29" x14ac:dyDescent="0.25">
      <c r="B31" s="3" t="s">
        <v>24</v>
      </c>
      <c r="C31" s="1">
        <v>583692</v>
      </c>
      <c r="D31" s="1">
        <v>87320084.639999956</v>
      </c>
      <c r="E31" s="1">
        <v>1366</v>
      </c>
      <c r="F31" s="1">
        <v>196537.25000000009</v>
      </c>
      <c r="G31" s="1">
        <v>10791</v>
      </c>
      <c r="H31" s="1">
        <v>2315702.08</v>
      </c>
      <c r="I31" s="1">
        <v>11604</v>
      </c>
      <c r="J31" s="1">
        <v>2252456.7399999998</v>
      </c>
      <c r="K31" s="1">
        <v>2419</v>
      </c>
      <c r="L31" s="1">
        <v>502150.77000000014</v>
      </c>
      <c r="M31" s="1">
        <v>554</v>
      </c>
      <c r="N31" s="1">
        <v>189553.46000000014</v>
      </c>
      <c r="O31" s="1">
        <v>923</v>
      </c>
      <c r="P31" s="1">
        <v>374276.30999999994</v>
      </c>
      <c r="Q31" s="1">
        <v>1</v>
      </c>
      <c r="R31" s="1">
        <v>910</v>
      </c>
      <c r="S31" s="1">
        <v>611350</v>
      </c>
      <c r="T31" s="4">
        <v>93151671.250000075</v>
      </c>
      <c r="U31" s="4">
        <f t="shared" si="0"/>
        <v>76353828.89344269</v>
      </c>
      <c r="V31" s="20"/>
      <c r="W31" s="21"/>
      <c r="X31" s="22"/>
    </row>
    <row r="32" spans="2:29" s="8" customFormat="1" x14ac:dyDescent="0.25">
      <c r="B32" s="5" t="s">
        <v>25</v>
      </c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7">
        <v>778471</v>
      </c>
      <c r="U32" s="7">
        <f>+T32/1.22</f>
        <v>638090.98360655736</v>
      </c>
      <c r="V32" s="23"/>
      <c r="W32" s="7"/>
      <c r="X32" s="24"/>
      <c r="Z32" s="30"/>
      <c r="AB32" s="31"/>
      <c r="AC32" s="29"/>
    </row>
    <row r="33" spans="2:29" s="8" customFormat="1" x14ac:dyDescent="0.25">
      <c r="B33" s="5" t="s">
        <v>27</v>
      </c>
      <c r="C33" s="7">
        <f>SUM(C19:C32)</f>
        <v>2913908</v>
      </c>
      <c r="D33" s="7">
        <f t="shared" ref="D33:T33" si="2">SUM(D19:D32)</f>
        <v>429928251.87</v>
      </c>
      <c r="E33" s="7">
        <f t="shared" si="2"/>
        <v>11157</v>
      </c>
      <c r="F33" s="7">
        <f t="shared" si="2"/>
        <v>1374732.97</v>
      </c>
      <c r="G33" s="7">
        <f t="shared" si="2"/>
        <v>71494</v>
      </c>
      <c r="H33" s="7">
        <f t="shared" si="2"/>
        <v>15285405.690000001</v>
      </c>
      <c r="I33" s="7">
        <f t="shared" si="2"/>
        <v>92390</v>
      </c>
      <c r="J33" s="7">
        <f t="shared" si="2"/>
        <v>15237407.899999993</v>
      </c>
      <c r="K33" s="7">
        <f t="shared" si="2"/>
        <v>25352</v>
      </c>
      <c r="L33" s="7">
        <f t="shared" si="2"/>
        <v>5130681.1499999994</v>
      </c>
      <c r="M33" s="7">
        <f t="shared" si="2"/>
        <v>5043</v>
      </c>
      <c r="N33" s="7">
        <f t="shared" si="2"/>
        <v>1600797.5100000012</v>
      </c>
      <c r="O33" s="7">
        <f t="shared" si="2"/>
        <v>168049</v>
      </c>
      <c r="P33" s="7">
        <f t="shared" si="2"/>
        <v>67879940.240000024</v>
      </c>
      <c r="Q33" s="7">
        <f t="shared" si="2"/>
        <v>3292</v>
      </c>
      <c r="R33" s="7">
        <f t="shared" si="2"/>
        <v>1651941</v>
      </c>
      <c r="S33" s="7">
        <f t="shared" si="2"/>
        <v>3290685</v>
      </c>
      <c r="T33" s="7">
        <f t="shared" si="2"/>
        <v>538867628.13000011</v>
      </c>
      <c r="U33" s="7">
        <f t="shared" ref="U33" si="3">+T33/1.22</f>
        <v>441694777.15573782</v>
      </c>
      <c r="V33" s="23">
        <v>82268715.08196722</v>
      </c>
      <c r="W33" s="7">
        <v>0</v>
      </c>
      <c r="X33" s="24">
        <f>+U33-V33+W33</f>
        <v>359426062.07377058</v>
      </c>
      <c r="Z33" s="30"/>
      <c r="AB33" s="31"/>
      <c r="AC33" s="29"/>
    </row>
    <row r="34" spans="2:29" x14ac:dyDescent="0.25">
      <c r="B34" s="3" t="s">
        <v>12</v>
      </c>
      <c r="C34" s="1">
        <v>59250</v>
      </c>
      <c r="D34" s="1">
        <v>9240785.450000003</v>
      </c>
      <c r="E34" s="1">
        <v>283</v>
      </c>
      <c r="F34" s="1">
        <v>41135.340000000004</v>
      </c>
      <c r="G34" s="1">
        <v>1929</v>
      </c>
      <c r="H34" s="1">
        <v>413514.88999999996</v>
      </c>
      <c r="I34" s="1">
        <v>2063</v>
      </c>
      <c r="J34" s="1">
        <v>414225.76999999984</v>
      </c>
      <c r="K34" s="1">
        <v>826</v>
      </c>
      <c r="L34" s="1">
        <v>173840.47999999998</v>
      </c>
      <c r="M34" s="1">
        <v>203</v>
      </c>
      <c r="N34" s="1">
        <v>69009.050000000032</v>
      </c>
      <c r="O34" s="1">
        <v>14467</v>
      </c>
      <c r="P34" s="1">
        <v>6016984.25</v>
      </c>
      <c r="Q34" s="1">
        <v>0</v>
      </c>
      <c r="R34" s="1">
        <v>0</v>
      </c>
      <c r="S34" s="1">
        <v>79021</v>
      </c>
      <c r="T34" s="4">
        <v>16369495.230000008</v>
      </c>
      <c r="U34" s="4">
        <f>+T34/1.22</f>
        <v>13417619.040983614</v>
      </c>
      <c r="V34" s="20"/>
      <c r="W34" s="21"/>
      <c r="X34" s="22"/>
    </row>
    <row r="35" spans="2:29" x14ac:dyDescent="0.25">
      <c r="B35" s="3" t="s">
        <v>13</v>
      </c>
      <c r="C35" s="1">
        <v>62938</v>
      </c>
      <c r="D35" s="1">
        <v>9596968.8900000025</v>
      </c>
      <c r="E35" s="1">
        <v>2238</v>
      </c>
      <c r="F35" s="1">
        <v>207585.44000000009</v>
      </c>
      <c r="G35" s="1">
        <v>2430</v>
      </c>
      <c r="H35" s="1">
        <v>526816.57000000018</v>
      </c>
      <c r="I35" s="1">
        <v>3422</v>
      </c>
      <c r="J35" s="1">
        <v>642353.65999999968</v>
      </c>
      <c r="K35" s="1">
        <v>1129</v>
      </c>
      <c r="L35" s="1">
        <v>245122.17000000007</v>
      </c>
      <c r="M35" s="1">
        <v>415</v>
      </c>
      <c r="N35" s="1">
        <v>159340.94000000009</v>
      </c>
      <c r="O35" s="1">
        <v>25001</v>
      </c>
      <c r="P35" s="1">
        <v>9758588.570000004</v>
      </c>
      <c r="Q35" s="1">
        <v>2271</v>
      </c>
      <c r="R35" s="1">
        <v>898915</v>
      </c>
      <c r="S35" s="1">
        <v>99844</v>
      </c>
      <c r="T35" s="4">
        <v>22035688.630000006</v>
      </c>
      <c r="U35" s="4">
        <f t="shared" si="0"/>
        <v>18062039.860655744</v>
      </c>
      <c r="V35" s="20"/>
      <c r="W35" s="21"/>
      <c r="X35" s="22"/>
    </row>
    <row r="36" spans="2:29" x14ac:dyDescent="0.25">
      <c r="B36" s="3" t="s">
        <v>14</v>
      </c>
      <c r="C36" s="1">
        <v>156778</v>
      </c>
      <c r="D36" s="1">
        <v>23679724.519999985</v>
      </c>
      <c r="E36" s="1">
        <v>900</v>
      </c>
      <c r="F36" s="1">
        <v>130326.69000000006</v>
      </c>
      <c r="G36" s="1">
        <v>5530</v>
      </c>
      <c r="H36" s="1">
        <v>1156478.669999999</v>
      </c>
      <c r="I36" s="1">
        <v>7680</v>
      </c>
      <c r="J36" s="1">
        <v>1505298.57</v>
      </c>
      <c r="K36" s="1">
        <v>2486</v>
      </c>
      <c r="L36" s="1">
        <v>471670.15999999974</v>
      </c>
      <c r="M36" s="1">
        <v>470</v>
      </c>
      <c r="N36" s="1">
        <v>143963.08000000007</v>
      </c>
      <c r="O36" s="1">
        <v>12682</v>
      </c>
      <c r="P36" s="1">
        <v>5111816.08</v>
      </c>
      <c r="Q36" s="1">
        <v>0</v>
      </c>
      <c r="R36" s="1">
        <v>0</v>
      </c>
      <c r="S36" s="1">
        <v>186526</v>
      </c>
      <c r="T36" s="4">
        <v>32199277.770000022</v>
      </c>
      <c r="U36" s="4">
        <f t="shared" si="0"/>
        <v>26392850.63114756</v>
      </c>
      <c r="V36" s="20"/>
      <c r="W36" s="21"/>
      <c r="X36" s="22"/>
    </row>
    <row r="37" spans="2:29" x14ac:dyDescent="0.25">
      <c r="B37" s="3" t="s">
        <v>15</v>
      </c>
      <c r="C37" s="1">
        <v>146425</v>
      </c>
      <c r="D37" s="1">
        <v>22669419.899999991</v>
      </c>
      <c r="E37" s="1">
        <v>229</v>
      </c>
      <c r="F37" s="1">
        <v>32624.459999999985</v>
      </c>
      <c r="G37" s="1">
        <v>2881</v>
      </c>
      <c r="H37" s="1">
        <v>626786.99999999988</v>
      </c>
      <c r="I37" s="1">
        <v>2980</v>
      </c>
      <c r="J37" s="1">
        <v>582984.23</v>
      </c>
      <c r="K37" s="1">
        <v>1663</v>
      </c>
      <c r="L37" s="1">
        <v>360833.3499999998</v>
      </c>
      <c r="M37" s="1">
        <v>199</v>
      </c>
      <c r="N37" s="1">
        <v>68011.400000000023</v>
      </c>
      <c r="O37" s="1">
        <v>5163</v>
      </c>
      <c r="P37" s="1">
        <v>2168643.2299999995</v>
      </c>
      <c r="Q37" s="1">
        <v>1</v>
      </c>
      <c r="R37" s="1">
        <v>669</v>
      </c>
      <c r="S37" s="1">
        <v>159541</v>
      </c>
      <c r="T37" s="4">
        <v>26509972.350000001</v>
      </c>
      <c r="U37" s="4">
        <f t="shared" si="0"/>
        <v>21729485.532786887</v>
      </c>
      <c r="V37" s="20"/>
      <c r="W37" s="21"/>
      <c r="X37" s="22"/>
    </row>
    <row r="38" spans="2:29" x14ac:dyDescent="0.25">
      <c r="B38" s="3" t="s">
        <v>16</v>
      </c>
      <c r="C38" s="1">
        <v>366712</v>
      </c>
      <c r="D38" s="1">
        <v>56737694.900000043</v>
      </c>
      <c r="E38" s="1">
        <v>2103</v>
      </c>
      <c r="F38" s="1">
        <v>277717.71000000014</v>
      </c>
      <c r="G38" s="1">
        <v>13848</v>
      </c>
      <c r="H38" s="1">
        <v>2957987.0000000019</v>
      </c>
      <c r="I38" s="1">
        <v>23445</v>
      </c>
      <c r="J38" s="1">
        <v>3124686.3399999994</v>
      </c>
      <c r="K38" s="1">
        <v>5705</v>
      </c>
      <c r="L38" s="1">
        <v>1141151.0899999987</v>
      </c>
      <c r="M38" s="1">
        <v>954</v>
      </c>
      <c r="N38" s="1">
        <v>283686.17000000022</v>
      </c>
      <c r="O38" s="1">
        <v>32741</v>
      </c>
      <c r="P38" s="1">
        <v>13323446.839999998</v>
      </c>
      <c r="Q38" s="1">
        <v>0</v>
      </c>
      <c r="R38" s="1">
        <v>0</v>
      </c>
      <c r="S38" s="1">
        <v>445508</v>
      </c>
      <c r="T38" s="4">
        <v>77846370.049999997</v>
      </c>
      <c r="U38" s="4">
        <f t="shared" si="0"/>
        <v>63808500.040983602</v>
      </c>
      <c r="V38" s="20"/>
      <c r="W38" s="21"/>
      <c r="X38" s="22"/>
    </row>
    <row r="39" spans="2:29" x14ac:dyDescent="0.25">
      <c r="B39" s="3" t="s">
        <v>17</v>
      </c>
      <c r="C39" s="1">
        <v>62878</v>
      </c>
      <c r="D39" s="1">
        <v>9901670.2500000037</v>
      </c>
      <c r="E39" s="1">
        <v>385</v>
      </c>
      <c r="F39" s="1">
        <v>56349.83</v>
      </c>
      <c r="G39" s="1">
        <v>1734</v>
      </c>
      <c r="H39" s="1">
        <v>386128.6999999999</v>
      </c>
      <c r="I39" s="1">
        <v>2467</v>
      </c>
      <c r="J39" s="1">
        <v>499563.36999999982</v>
      </c>
      <c r="K39" s="1">
        <v>1029</v>
      </c>
      <c r="L39" s="1">
        <v>221720.35000000009</v>
      </c>
      <c r="M39" s="1">
        <v>475</v>
      </c>
      <c r="N39" s="1">
        <v>189783.85000000012</v>
      </c>
      <c r="O39" s="1">
        <v>12456</v>
      </c>
      <c r="P39" s="1">
        <v>5396791.2900000028</v>
      </c>
      <c r="Q39" s="1">
        <v>0</v>
      </c>
      <c r="R39" s="1">
        <v>0</v>
      </c>
      <c r="S39" s="1">
        <v>81424</v>
      </c>
      <c r="T39" s="4">
        <v>16652007.639999991</v>
      </c>
      <c r="U39" s="4">
        <f t="shared" si="0"/>
        <v>13649186.590163928</v>
      </c>
      <c r="V39" s="20"/>
      <c r="W39" s="21"/>
      <c r="X39" s="22"/>
    </row>
    <row r="40" spans="2:29" x14ac:dyDescent="0.25">
      <c r="B40" s="3" t="s">
        <v>18</v>
      </c>
      <c r="C40" s="1">
        <v>116450</v>
      </c>
      <c r="D40" s="1">
        <v>16904244.56000001</v>
      </c>
      <c r="E40" s="1">
        <v>575</v>
      </c>
      <c r="F40" s="1">
        <v>68072.459999999992</v>
      </c>
      <c r="G40" s="1">
        <v>3283</v>
      </c>
      <c r="H40" s="1">
        <v>672189.70999999985</v>
      </c>
      <c r="I40" s="1">
        <v>2753</v>
      </c>
      <c r="J40" s="1">
        <v>532804.45999999985</v>
      </c>
      <c r="K40" s="1">
        <v>1070</v>
      </c>
      <c r="L40" s="1">
        <v>195471.06000000006</v>
      </c>
      <c r="M40" s="1">
        <v>360</v>
      </c>
      <c r="N40" s="1">
        <v>115979.67000000007</v>
      </c>
      <c r="O40" s="1">
        <v>20321</v>
      </c>
      <c r="P40" s="1">
        <v>7836786.5900000036</v>
      </c>
      <c r="Q40" s="1">
        <v>171</v>
      </c>
      <c r="R40" s="1">
        <v>34352</v>
      </c>
      <c r="S40" s="1">
        <v>144983</v>
      </c>
      <c r="T40" s="4">
        <v>26359896.750000015</v>
      </c>
      <c r="U40" s="4">
        <f t="shared" si="0"/>
        <v>21606472.745901652</v>
      </c>
      <c r="V40" s="20"/>
      <c r="W40" s="21"/>
      <c r="X40" s="22"/>
    </row>
    <row r="41" spans="2:29" x14ac:dyDescent="0.25">
      <c r="B41" s="3" t="s">
        <v>19</v>
      </c>
      <c r="C41" s="1">
        <v>829979</v>
      </c>
      <c r="D41" s="1">
        <v>113274949.94000003</v>
      </c>
      <c r="E41" s="1">
        <v>1870</v>
      </c>
      <c r="F41" s="1">
        <v>260960.43000000017</v>
      </c>
      <c r="G41" s="1">
        <v>14814</v>
      </c>
      <c r="H41" s="1">
        <v>3101227.86</v>
      </c>
      <c r="I41" s="1">
        <v>28169</v>
      </c>
      <c r="J41" s="1">
        <v>4290257.0600000024</v>
      </c>
      <c r="K41" s="1">
        <v>2637</v>
      </c>
      <c r="L41" s="1">
        <v>528846.6399999999</v>
      </c>
      <c r="M41" s="1">
        <v>333</v>
      </c>
      <c r="N41" s="1">
        <v>108643.78000000006</v>
      </c>
      <c r="O41" s="1">
        <v>1022</v>
      </c>
      <c r="P41" s="1">
        <v>404907.9000000002</v>
      </c>
      <c r="Q41" s="1">
        <v>0</v>
      </c>
      <c r="R41" s="1">
        <v>0</v>
      </c>
      <c r="S41" s="1">
        <v>878824</v>
      </c>
      <c r="T41" s="4">
        <v>121969793.61000006</v>
      </c>
      <c r="U41" s="4">
        <f t="shared" si="0"/>
        <v>99975240.663934484</v>
      </c>
      <c r="V41" s="20"/>
      <c r="W41" s="21"/>
      <c r="X41" s="22"/>
    </row>
    <row r="42" spans="2:29" x14ac:dyDescent="0.25">
      <c r="B42" s="3" t="s">
        <v>20</v>
      </c>
      <c r="C42" s="1">
        <v>62839</v>
      </c>
      <c r="D42" s="1">
        <v>9687181.2000000048</v>
      </c>
      <c r="E42" s="1">
        <v>275</v>
      </c>
      <c r="F42" s="1">
        <v>40680.809999999983</v>
      </c>
      <c r="G42" s="1">
        <v>1973</v>
      </c>
      <c r="H42" s="1">
        <v>426230.58999999956</v>
      </c>
      <c r="I42" s="1">
        <v>2527</v>
      </c>
      <c r="J42" s="1">
        <v>478510.42</v>
      </c>
      <c r="K42" s="1">
        <v>885</v>
      </c>
      <c r="L42" s="1">
        <v>189451.12</v>
      </c>
      <c r="M42" s="1">
        <v>324</v>
      </c>
      <c r="N42" s="1">
        <v>109867.03000000003</v>
      </c>
      <c r="O42" s="1">
        <v>12275</v>
      </c>
      <c r="P42" s="1">
        <v>5173472.0700000031</v>
      </c>
      <c r="Q42" s="1">
        <v>0</v>
      </c>
      <c r="R42" s="1">
        <v>0</v>
      </c>
      <c r="S42" s="1">
        <v>81103</v>
      </c>
      <c r="T42" s="4">
        <v>16105393.240000006</v>
      </c>
      <c r="U42" s="4">
        <f t="shared" si="0"/>
        <v>13201142.000000006</v>
      </c>
      <c r="V42" s="20"/>
      <c r="W42" s="21"/>
      <c r="X42" s="22"/>
    </row>
    <row r="43" spans="2:29" x14ac:dyDescent="0.25">
      <c r="B43" s="3" t="s">
        <v>21</v>
      </c>
      <c r="C43" s="1">
        <v>83607</v>
      </c>
      <c r="D43" s="1">
        <v>13249981.340000002</v>
      </c>
      <c r="E43" s="1">
        <v>376</v>
      </c>
      <c r="F43" s="1">
        <v>55130.260000000024</v>
      </c>
      <c r="G43" s="1">
        <v>2593</v>
      </c>
      <c r="H43" s="1">
        <v>576465.10999999975</v>
      </c>
      <c r="I43" s="1">
        <v>1798</v>
      </c>
      <c r="J43" s="1">
        <v>347867.24000000011</v>
      </c>
      <c r="K43" s="1">
        <v>900</v>
      </c>
      <c r="L43" s="1">
        <v>194978.30000000002</v>
      </c>
      <c r="M43" s="1">
        <v>396</v>
      </c>
      <c r="N43" s="1">
        <v>164591.44000000012</v>
      </c>
      <c r="O43" s="1">
        <v>12595</v>
      </c>
      <c r="P43" s="1">
        <v>5333623.2700000005</v>
      </c>
      <c r="Q43" s="1">
        <v>906</v>
      </c>
      <c r="R43" s="1">
        <v>625814</v>
      </c>
      <c r="S43" s="1">
        <v>103171</v>
      </c>
      <c r="T43" s="4">
        <v>20548448.439999998</v>
      </c>
      <c r="U43" s="4">
        <f t="shared" si="0"/>
        <v>16842990.524590161</v>
      </c>
      <c r="V43" s="20"/>
      <c r="W43" s="21"/>
      <c r="X43" s="22"/>
    </row>
    <row r="44" spans="2:29" x14ac:dyDescent="0.25">
      <c r="B44" s="3" t="s">
        <v>22</v>
      </c>
      <c r="C44" s="1">
        <v>102416</v>
      </c>
      <c r="D44" s="1">
        <v>15564627.990000015</v>
      </c>
      <c r="E44" s="1">
        <v>219</v>
      </c>
      <c r="F44" s="1">
        <v>31581.409999999971</v>
      </c>
      <c r="G44" s="1">
        <v>3375</v>
      </c>
      <c r="H44" s="1">
        <v>712523.42</v>
      </c>
      <c r="I44" s="1">
        <v>1276</v>
      </c>
      <c r="J44" s="1">
        <v>246057.38</v>
      </c>
      <c r="K44" s="1">
        <v>1941</v>
      </c>
      <c r="L44" s="1">
        <v>403259.30000000022</v>
      </c>
      <c r="M44" s="1">
        <v>375</v>
      </c>
      <c r="N44" s="1">
        <v>118496.00000000006</v>
      </c>
      <c r="O44" s="1">
        <v>10817</v>
      </c>
      <c r="P44" s="1">
        <v>4507561.1800000006</v>
      </c>
      <c r="Q44" s="1">
        <v>0</v>
      </c>
      <c r="R44" s="1">
        <v>0</v>
      </c>
      <c r="S44" s="1">
        <v>120419</v>
      </c>
      <c r="T44" s="4">
        <v>21584106.679999992</v>
      </c>
      <c r="U44" s="4">
        <f t="shared" si="0"/>
        <v>17691890.721311469</v>
      </c>
      <c r="V44" s="20"/>
      <c r="W44" s="21"/>
      <c r="X44" s="22"/>
    </row>
    <row r="45" spans="2:29" x14ac:dyDescent="0.25">
      <c r="B45" s="3" t="s">
        <v>23</v>
      </c>
      <c r="C45" s="1">
        <v>108007</v>
      </c>
      <c r="D45" s="1">
        <v>16569362.770000009</v>
      </c>
      <c r="E45" s="1">
        <v>813</v>
      </c>
      <c r="F45" s="1">
        <v>63447.419999999984</v>
      </c>
      <c r="G45" s="1">
        <v>4163</v>
      </c>
      <c r="H45" s="1">
        <v>890636.66999999981</v>
      </c>
      <c r="I45" s="1">
        <v>2196</v>
      </c>
      <c r="J45" s="1">
        <v>275645.94000000018</v>
      </c>
      <c r="K45" s="1">
        <v>1439</v>
      </c>
      <c r="L45" s="1">
        <v>291284.54999999993</v>
      </c>
      <c r="M45" s="1">
        <v>597</v>
      </c>
      <c r="N45" s="1">
        <v>181459.9200000001</v>
      </c>
      <c r="O45" s="1">
        <v>14149</v>
      </c>
      <c r="P45" s="1">
        <v>5700531.3399999989</v>
      </c>
      <c r="Q45" s="1">
        <v>0</v>
      </c>
      <c r="R45" s="1">
        <v>0</v>
      </c>
      <c r="S45" s="1">
        <v>131364</v>
      </c>
      <c r="T45" s="4">
        <v>23972368.609999996</v>
      </c>
      <c r="U45" s="4">
        <f t="shared" si="0"/>
        <v>19649482.467213113</v>
      </c>
      <c r="V45" s="20"/>
      <c r="W45" s="21"/>
      <c r="X45" s="22"/>
    </row>
    <row r="46" spans="2:29" x14ac:dyDescent="0.25">
      <c r="B46" s="3" t="s">
        <v>24</v>
      </c>
      <c r="C46" s="1">
        <v>476115</v>
      </c>
      <c r="D46" s="1">
        <v>71094805.010000005</v>
      </c>
      <c r="E46" s="1">
        <v>1240</v>
      </c>
      <c r="F46" s="1">
        <v>178857.44000000006</v>
      </c>
      <c r="G46" s="1">
        <v>9470</v>
      </c>
      <c r="H46" s="1">
        <v>2039970.3199999994</v>
      </c>
      <c r="I46" s="1">
        <v>9342</v>
      </c>
      <c r="J46" s="1">
        <v>1819346.7499999988</v>
      </c>
      <c r="K46" s="1">
        <v>2028</v>
      </c>
      <c r="L46" s="1">
        <v>403756.2199999998</v>
      </c>
      <c r="M46" s="1">
        <v>508</v>
      </c>
      <c r="N46" s="1">
        <v>174637.79000000015</v>
      </c>
      <c r="O46" s="1">
        <v>800</v>
      </c>
      <c r="P46" s="1">
        <v>323794.72000000003</v>
      </c>
      <c r="Q46" s="1">
        <v>0</v>
      </c>
      <c r="R46" s="1">
        <v>0</v>
      </c>
      <c r="S46" s="1">
        <v>499503</v>
      </c>
      <c r="T46" s="4">
        <v>76035168.24999997</v>
      </c>
      <c r="U46" s="4">
        <f t="shared" si="0"/>
        <v>62323908.40163932</v>
      </c>
      <c r="V46" s="20"/>
      <c r="W46" s="21"/>
      <c r="X46" s="22"/>
    </row>
    <row r="47" spans="2:29" s="8" customFormat="1" x14ac:dyDescent="0.25">
      <c r="B47" s="5" t="s">
        <v>25</v>
      </c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7">
        <v>851289</v>
      </c>
      <c r="U47" s="7">
        <f>+T47/1.22</f>
        <v>697777.86885245901</v>
      </c>
      <c r="V47" s="23"/>
      <c r="W47" s="7"/>
      <c r="X47" s="24"/>
      <c r="Z47" s="30"/>
      <c r="AB47" s="31"/>
      <c r="AC47" s="29"/>
    </row>
    <row r="48" spans="2:29" s="8" customFormat="1" ht="14.25" customHeight="1" x14ac:dyDescent="0.25">
      <c r="B48" s="5" t="s">
        <v>28</v>
      </c>
      <c r="C48" s="7">
        <f>SUM(C34:C47)</f>
        <v>2634394</v>
      </c>
      <c r="D48" s="7">
        <f t="shared" ref="D48:U48" si="4">SUM(D34:D47)</f>
        <v>388171416.72000003</v>
      </c>
      <c r="E48" s="7">
        <f t="shared" si="4"/>
        <v>11506</v>
      </c>
      <c r="F48" s="7">
        <f t="shared" si="4"/>
        <v>1444469.7000000002</v>
      </c>
      <c r="G48" s="7">
        <f t="shared" si="4"/>
        <v>68023</v>
      </c>
      <c r="H48" s="7">
        <f t="shared" si="4"/>
        <v>14486956.509999998</v>
      </c>
      <c r="I48" s="7">
        <f t="shared" si="4"/>
        <v>90118</v>
      </c>
      <c r="J48" s="7">
        <f t="shared" si="4"/>
        <v>14759601.189999999</v>
      </c>
      <c r="K48" s="7">
        <f t="shared" si="4"/>
        <v>23738</v>
      </c>
      <c r="L48" s="7">
        <f t="shared" si="4"/>
        <v>4821384.7899999982</v>
      </c>
      <c r="M48" s="7">
        <f t="shared" si="4"/>
        <v>5609</v>
      </c>
      <c r="N48" s="7">
        <f t="shared" si="4"/>
        <v>1887470.120000001</v>
      </c>
      <c r="O48" s="7">
        <f t="shared" si="4"/>
        <v>174489</v>
      </c>
      <c r="P48" s="7">
        <f t="shared" si="4"/>
        <v>71056947.330000013</v>
      </c>
      <c r="Q48" s="7">
        <f t="shared" si="4"/>
        <v>3349</v>
      </c>
      <c r="R48" s="7">
        <f t="shared" si="4"/>
        <v>1559750</v>
      </c>
      <c r="S48" s="7">
        <f t="shared" si="4"/>
        <v>3011231</v>
      </c>
      <c r="T48" s="7">
        <f t="shared" si="4"/>
        <v>499039276.25000012</v>
      </c>
      <c r="U48" s="7">
        <f t="shared" si="4"/>
        <v>409048587.09016395</v>
      </c>
      <c r="V48" s="23">
        <v>85062447.868852466</v>
      </c>
      <c r="W48" s="7">
        <v>0</v>
      </c>
      <c r="X48" s="24">
        <f>+U48-V48+W48</f>
        <v>323986139.22131145</v>
      </c>
      <c r="Z48" s="30"/>
      <c r="AB48" s="31"/>
      <c r="AC48" s="29"/>
    </row>
    <row r="49" spans="2:29" x14ac:dyDescent="0.25">
      <c r="B49" s="3" t="s">
        <v>12</v>
      </c>
      <c r="C49" s="1">
        <v>36666</v>
      </c>
      <c r="D49" s="1">
        <v>5729998.870000001</v>
      </c>
      <c r="E49" s="1">
        <v>280</v>
      </c>
      <c r="F49" s="1">
        <v>40336.709999999992</v>
      </c>
      <c r="G49" s="1">
        <v>1810</v>
      </c>
      <c r="H49" s="1">
        <v>386673.06999999983</v>
      </c>
      <c r="I49" s="1">
        <v>1777</v>
      </c>
      <c r="J49" s="1">
        <v>360411.92000000004</v>
      </c>
      <c r="K49" s="1">
        <v>889</v>
      </c>
      <c r="L49" s="1">
        <v>187504.52</v>
      </c>
      <c r="M49" s="1">
        <v>181</v>
      </c>
      <c r="N49" s="1">
        <v>71333.340000000026</v>
      </c>
      <c r="O49" s="1">
        <v>15109</v>
      </c>
      <c r="P49" s="1">
        <v>6280051.46</v>
      </c>
      <c r="Q49" s="1">
        <v>0</v>
      </c>
      <c r="R49" s="1">
        <v>0</v>
      </c>
      <c r="S49" s="1">
        <v>56712</v>
      </c>
      <c r="T49" s="4">
        <v>13056309.889999997</v>
      </c>
      <c r="U49" s="4">
        <f>+T49/1.22</f>
        <v>10701893.352459013</v>
      </c>
      <c r="V49" s="20"/>
      <c r="W49" s="21"/>
      <c r="X49" s="22"/>
    </row>
    <row r="50" spans="2:29" x14ac:dyDescent="0.25">
      <c r="B50" s="3" t="s">
        <v>13</v>
      </c>
      <c r="C50" s="1">
        <v>49206</v>
      </c>
      <c r="D50" s="1">
        <v>7417362.1499999994</v>
      </c>
      <c r="E50" s="1">
        <v>2091</v>
      </c>
      <c r="F50" s="1">
        <v>183820.82000000012</v>
      </c>
      <c r="G50" s="1">
        <v>2533</v>
      </c>
      <c r="H50" s="1">
        <v>552540.47999999986</v>
      </c>
      <c r="I50" s="1">
        <v>3182</v>
      </c>
      <c r="J50" s="1">
        <v>588546.59000000032</v>
      </c>
      <c r="K50" s="1">
        <v>1284</v>
      </c>
      <c r="L50" s="1">
        <v>275663.17</v>
      </c>
      <c r="M50" s="1">
        <v>326</v>
      </c>
      <c r="N50" s="1">
        <v>126009.03000000004</v>
      </c>
      <c r="O50" s="1">
        <v>26270</v>
      </c>
      <c r="P50" s="1">
        <v>10209562.760000005</v>
      </c>
      <c r="Q50" s="1">
        <v>2078</v>
      </c>
      <c r="R50" s="1">
        <v>851342</v>
      </c>
      <c r="S50" s="1">
        <v>86970</v>
      </c>
      <c r="T50" s="4">
        <v>20204848.580000021</v>
      </c>
      <c r="U50" s="4">
        <f t="shared" si="0"/>
        <v>16561351.295081984</v>
      </c>
      <c r="V50" s="20"/>
      <c r="W50" s="21"/>
      <c r="X50" s="22"/>
    </row>
    <row r="51" spans="2:29" x14ac:dyDescent="0.25">
      <c r="B51" s="3" t="s">
        <v>14</v>
      </c>
      <c r="C51" s="1">
        <v>131317</v>
      </c>
      <c r="D51" s="1">
        <v>19755430.590000011</v>
      </c>
      <c r="E51" s="1">
        <v>798</v>
      </c>
      <c r="F51" s="1">
        <v>112917.78000000001</v>
      </c>
      <c r="G51" s="1">
        <v>6082</v>
      </c>
      <c r="H51" s="1">
        <v>1259326.9499999997</v>
      </c>
      <c r="I51" s="1">
        <v>6900</v>
      </c>
      <c r="J51" s="1">
        <v>1348296.4399999985</v>
      </c>
      <c r="K51" s="1">
        <v>2741</v>
      </c>
      <c r="L51" s="1">
        <v>533262.27</v>
      </c>
      <c r="M51" s="1">
        <v>537</v>
      </c>
      <c r="N51" s="1">
        <v>160986.00000000009</v>
      </c>
      <c r="O51" s="1">
        <v>14802</v>
      </c>
      <c r="P51" s="1">
        <v>5956789.9099999983</v>
      </c>
      <c r="Q51" s="1">
        <v>0</v>
      </c>
      <c r="R51" s="1">
        <v>0</v>
      </c>
      <c r="S51" s="1">
        <v>163177</v>
      </c>
      <c r="T51" s="4">
        <v>29127009.939999983</v>
      </c>
      <c r="U51" s="4">
        <f t="shared" si="0"/>
        <v>23874598.311475396</v>
      </c>
      <c r="V51" s="20"/>
      <c r="W51" s="21"/>
      <c r="X51" s="22"/>
    </row>
    <row r="52" spans="2:29" x14ac:dyDescent="0.25">
      <c r="B52" s="3" t="s">
        <v>15</v>
      </c>
      <c r="C52" s="1">
        <v>83506</v>
      </c>
      <c r="D52" s="1">
        <v>12962526.640000002</v>
      </c>
      <c r="E52" s="1">
        <v>175</v>
      </c>
      <c r="F52" s="1">
        <v>24996.099999999988</v>
      </c>
      <c r="G52" s="1">
        <v>2964</v>
      </c>
      <c r="H52" s="1">
        <v>643958.07999999961</v>
      </c>
      <c r="I52" s="1">
        <v>2187</v>
      </c>
      <c r="J52" s="1">
        <v>424396.08</v>
      </c>
      <c r="K52" s="1">
        <v>1676</v>
      </c>
      <c r="L52" s="1">
        <v>362320.27999999997</v>
      </c>
      <c r="M52" s="1">
        <v>182</v>
      </c>
      <c r="N52" s="1">
        <v>59525.060000000027</v>
      </c>
      <c r="O52" s="1">
        <v>5988</v>
      </c>
      <c r="P52" s="1">
        <v>2512735.5699999998</v>
      </c>
      <c r="Q52" s="1">
        <v>0</v>
      </c>
      <c r="R52" s="1">
        <v>0</v>
      </c>
      <c r="S52" s="1">
        <v>96678</v>
      </c>
      <c r="T52" s="4">
        <v>16990457.809999999</v>
      </c>
      <c r="U52" s="4">
        <f t="shared" si="0"/>
        <v>13926604.76229508</v>
      </c>
      <c r="V52" s="20"/>
      <c r="W52" s="21"/>
      <c r="X52" s="22"/>
    </row>
    <row r="53" spans="2:29" x14ac:dyDescent="0.25">
      <c r="B53" s="3" t="s">
        <v>16</v>
      </c>
      <c r="C53" s="1">
        <v>327695</v>
      </c>
      <c r="D53" s="1">
        <v>50415722.050000012</v>
      </c>
      <c r="E53" s="1">
        <v>2256</v>
      </c>
      <c r="F53" s="1">
        <v>299273.3000000001</v>
      </c>
      <c r="G53" s="1">
        <v>15163</v>
      </c>
      <c r="H53" s="1">
        <v>3251363.8000000007</v>
      </c>
      <c r="I53" s="1">
        <v>22691</v>
      </c>
      <c r="J53" s="1">
        <v>2984575.3699999978</v>
      </c>
      <c r="K53" s="1">
        <v>6350</v>
      </c>
      <c r="L53" s="1">
        <v>1257120.5199999998</v>
      </c>
      <c r="M53" s="1">
        <v>1179</v>
      </c>
      <c r="N53" s="1">
        <v>353327.07000000018</v>
      </c>
      <c r="O53" s="1">
        <v>38312</v>
      </c>
      <c r="P53" s="1">
        <v>15512998.389999993</v>
      </c>
      <c r="Q53" s="1">
        <v>9</v>
      </c>
      <c r="R53" s="1">
        <v>6304</v>
      </c>
      <c r="S53" s="1">
        <v>413655</v>
      </c>
      <c r="T53" s="4">
        <v>74080682.539999977</v>
      </c>
      <c r="U53" s="4">
        <f t="shared" si="0"/>
        <v>60721870.934426211</v>
      </c>
      <c r="V53" s="20"/>
      <c r="W53" s="21"/>
      <c r="X53" s="22"/>
    </row>
    <row r="54" spans="2:29" x14ac:dyDescent="0.25">
      <c r="B54" s="3" t="s">
        <v>17</v>
      </c>
      <c r="C54" s="1">
        <v>43323</v>
      </c>
      <c r="D54" s="1">
        <v>6840429.0399999982</v>
      </c>
      <c r="E54" s="1">
        <v>317</v>
      </c>
      <c r="F54" s="1">
        <v>46425.409999999989</v>
      </c>
      <c r="G54" s="1">
        <v>1664</v>
      </c>
      <c r="H54" s="1">
        <v>365366.49999999971</v>
      </c>
      <c r="I54" s="1">
        <v>2223</v>
      </c>
      <c r="J54" s="1">
        <v>450669.0199999999</v>
      </c>
      <c r="K54" s="1">
        <v>1258</v>
      </c>
      <c r="L54" s="1">
        <v>269113.50000000006</v>
      </c>
      <c r="M54" s="1">
        <v>301</v>
      </c>
      <c r="N54" s="1">
        <v>115175.65000000005</v>
      </c>
      <c r="O54" s="1">
        <v>12438</v>
      </c>
      <c r="P54" s="1">
        <v>5324821.6100000003</v>
      </c>
      <c r="Q54" s="1">
        <v>0</v>
      </c>
      <c r="R54" s="1">
        <v>0</v>
      </c>
      <c r="S54" s="1">
        <v>61524</v>
      </c>
      <c r="T54" s="4">
        <v>13412000.729999995</v>
      </c>
      <c r="U54" s="4">
        <f t="shared" si="0"/>
        <v>10993443.221311472</v>
      </c>
      <c r="V54" s="20"/>
      <c r="W54" s="21"/>
      <c r="X54" s="22"/>
    </row>
    <row r="55" spans="2:29" x14ac:dyDescent="0.25">
      <c r="B55" s="3" t="s">
        <v>18</v>
      </c>
      <c r="C55" s="1">
        <v>94860</v>
      </c>
      <c r="D55" s="1">
        <v>13556837.420000007</v>
      </c>
      <c r="E55" s="1">
        <v>617</v>
      </c>
      <c r="F55" s="1">
        <v>73624.459999999948</v>
      </c>
      <c r="G55" s="1">
        <v>3485</v>
      </c>
      <c r="H55" s="1">
        <v>714801.10999999964</v>
      </c>
      <c r="I55" s="1">
        <v>3040</v>
      </c>
      <c r="J55" s="1">
        <v>592504.41999999958</v>
      </c>
      <c r="K55" s="1">
        <v>1181</v>
      </c>
      <c r="L55" s="1">
        <v>217050.26000000013</v>
      </c>
      <c r="M55" s="1">
        <v>339</v>
      </c>
      <c r="N55" s="1">
        <v>104242.31000000004</v>
      </c>
      <c r="O55" s="1">
        <v>23733</v>
      </c>
      <c r="P55" s="1">
        <v>9382222.4200000037</v>
      </c>
      <c r="Q55" s="1">
        <v>138</v>
      </c>
      <c r="R55" s="1">
        <v>42263</v>
      </c>
      <c r="S55" s="1">
        <v>127393</v>
      </c>
      <c r="T55" s="4">
        <v>24683543.969999984</v>
      </c>
      <c r="U55" s="4">
        <f t="shared" si="0"/>
        <v>20232413.09016392</v>
      </c>
      <c r="V55" s="20"/>
      <c r="W55" s="21"/>
      <c r="X55" s="22"/>
    </row>
    <row r="56" spans="2:29" x14ac:dyDescent="0.25">
      <c r="B56" s="3" t="s">
        <v>19</v>
      </c>
      <c r="C56" s="1">
        <v>676322</v>
      </c>
      <c r="D56" s="1">
        <v>89492602.800000012</v>
      </c>
      <c r="E56" s="1">
        <v>1661</v>
      </c>
      <c r="F56" s="1">
        <v>225323.4700000002</v>
      </c>
      <c r="G56" s="1">
        <v>15028</v>
      </c>
      <c r="H56" s="1">
        <v>3179195.7800000003</v>
      </c>
      <c r="I56" s="1">
        <v>26562</v>
      </c>
      <c r="J56" s="1">
        <v>3994046.1999999997</v>
      </c>
      <c r="K56" s="1">
        <v>2760</v>
      </c>
      <c r="L56" s="1">
        <v>559605.44999999995</v>
      </c>
      <c r="M56" s="1">
        <v>372</v>
      </c>
      <c r="N56" s="1">
        <v>118768.27000000009</v>
      </c>
      <c r="O56" s="1">
        <v>1030</v>
      </c>
      <c r="P56" s="1">
        <v>415886.81000000006</v>
      </c>
      <c r="Q56" s="1">
        <v>0</v>
      </c>
      <c r="R56" s="1">
        <v>0</v>
      </c>
      <c r="S56" s="1">
        <v>723735</v>
      </c>
      <c r="T56" s="4">
        <v>97985428.780000046</v>
      </c>
      <c r="U56" s="4">
        <f t="shared" si="0"/>
        <v>80315925.229508236</v>
      </c>
      <c r="V56" s="20"/>
      <c r="W56" s="21"/>
      <c r="X56" s="22"/>
    </row>
    <row r="57" spans="2:29" x14ac:dyDescent="0.25">
      <c r="B57" s="3" t="s">
        <v>20</v>
      </c>
      <c r="C57" s="1">
        <v>40659</v>
      </c>
      <c r="D57" s="1">
        <v>6220586.4200000018</v>
      </c>
      <c r="E57" s="1">
        <v>305</v>
      </c>
      <c r="F57" s="1">
        <v>44238.95999999997</v>
      </c>
      <c r="G57" s="1">
        <v>1936</v>
      </c>
      <c r="H57" s="1">
        <v>414999.13000000006</v>
      </c>
      <c r="I57" s="1">
        <v>2148</v>
      </c>
      <c r="J57" s="1">
        <v>408339.35</v>
      </c>
      <c r="K57" s="1">
        <v>927</v>
      </c>
      <c r="L57" s="1">
        <v>198339.71000000002</v>
      </c>
      <c r="M57" s="1">
        <v>334</v>
      </c>
      <c r="N57" s="1">
        <v>114661.94000000008</v>
      </c>
      <c r="O57" s="1">
        <v>12916</v>
      </c>
      <c r="P57" s="1">
        <v>5421614.5600000024</v>
      </c>
      <c r="Q57" s="1">
        <v>0</v>
      </c>
      <c r="R57" s="1">
        <v>0</v>
      </c>
      <c r="S57" s="1">
        <v>59225</v>
      </c>
      <c r="T57" s="4">
        <v>12822780.069999998</v>
      </c>
      <c r="U57" s="4">
        <f t="shared" si="0"/>
        <v>10510475.467213113</v>
      </c>
      <c r="V57" s="20"/>
      <c r="W57" s="21"/>
      <c r="X57" s="22"/>
    </row>
    <row r="58" spans="2:29" x14ac:dyDescent="0.25">
      <c r="B58" s="3" t="s">
        <v>21</v>
      </c>
      <c r="C58" s="1">
        <v>57766</v>
      </c>
      <c r="D58" s="1">
        <v>9135387.5099999998</v>
      </c>
      <c r="E58" s="1">
        <v>495</v>
      </c>
      <c r="F58" s="1">
        <v>72699.490000000005</v>
      </c>
      <c r="G58" s="1">
        <v>2671</v>
      </c>
      <c r="H58" s="1">
        <v>599395.83999999985</v>
      </c>
      <c r="I58" s="1">
        <v>1613</v>
      </c>
      <c r="J58" s="1">
        <v>316003.53999999986</v>
      </c>
      <c r="K58" s="1">
        <v>1039</v>
      </c>
      <c r="L58" s="1">
        <v>225527.57</v>
      </c>
      <c r="M58" s="1">
        <v>402</v>
      </c>
      <c r="N58" s="1">
        <v>153835.24000000014</v>
      </c>
      <c r="O58" s="1">
        <v>12788</v>
      </c>
      <c r="P58" s="1">
        <v>5446175.1500000013</v>
      </c>
      <c r="Q58" s="1">
        <v>338</v>
      </c>
      <c r="R58" s="1">
        <v>232279</v>
      </c>
      <c r="S58" s="1">
        <v>77115</v>
      </c>
      <c r="T58" s="4">
        <v>16181300.179999994</v>
      </c>
      <c r="U58" s="4">
        <f t="shared" si="0"/>
        <v>13263360.803278685</v>
      </c>
      <c r="V58" s="20"/>
      <c r="W58" s="21"/>
      <c r="X58" s="22"/>
    </row>
    <row r="59" spans="2:29" x14ac:dyDescent="0.25">
      <c r="B59" s="3" t="s">
        <v>22</v>
      </c>
      <c r="C59" s="1">
        <v>63671</v>
      </c>
      <c r="D59" s="1">
        <v>9691361.5400000028</v>
      </c>
      <c r="E59" s="1">
        <v>169</v>
      </c>
      <c r="F59" s="1">
        <v>24255.949999999979</v>
      </c>
      <c r="G59" s="1">
        <v>3270</v>
      </c>
      <c r="H59" s="1">
        <v>694096.41999999946</v>
      </c>
      <c r="I59" s="1">
        <v>1018</v>
      </c>
      <c r="J59" s="1">
        <v>193958.84000000003</v>
      </c>
      <c r="K59" s="1">
        <v>2079</v>
      </c>
      <c r="L59" s="1">
        <v>428329.17999999976</v>
      </c>
      <c r="M59" s="1">
        <v>398</v>
      </c>
      <c r="N59" s="1">
        <v>131127.63000000009</v>
      </c>
      <c r="O59" s="1">
        <v>11989</v>
      </c>
      <c r="P59" s="1">
        <v>4996665.3299999991</v>
      </c>
      <c r="Q59" s="1">
        <v>0</v>
      </c>
      <c r="R59" s="1">
        <v>0</v>
      </c>
      <c r="S59" s="1">
        <v>82594</v>
      </c>
      <c r="T59" s="4">
        <v>16159794.889999999</v>
      </c>
      <c r="U59" s="4">
        <f t="shared" si="0"/>
        <v>13245733.516393442</v>
      </c>
      <c r="V59" s="20"/>
      <c r="W59" s="21"/>
      <c r="X59" s="22"/>
    </row>
    <row r="60" spans="2:29" x14ac:dyDescent="0.25">
      <c r="B60" s="3" t="s">
        <v>23</v>
      </c>
      <c r="C60" s="1">
        <v>88727</v>
      </c>
      <c r="D60" s="1">
        <v>13564570.000000006</v>
      </c>
      <c r="E60" s="1">
        <v>674</v>
      </c>
      <c r="F60" s="1">
        <v>57333.77</v>
      </c>
      <c r="G60" s="1">
        <v>4479</v>
      </c>
      <c r="H60" s="1">
        <v>959916.3699999993</v>
      </c>
      <c r="I60" s="1">
        <v>2296</v>
      </c>
      <c r="J60" s="1">
        <v>273394.9600000002</v>
      </c>
      <c r="K60" s="1">
        <v>1493</v>
      </c>
      <c r="L60" s="1">
        <v>306243.63000000006</v>
      </c>
      <c r="M60" s="1">
        <v>726</v>
      </c>
      <c r="N60" s="1">
        <v>236612.05000000019</v>
      </c>
      <c r="O60" s="1">
        <v>16661</v>
      </c>
      <c r="P60" s="1">
        <v>6724725.9100000001</v>
      </c>
      <c r="Q60" s="1">
        <v>0</v>
      </c>
      <c r="R60" s="1">
        <v>0</v>
      </c>
      <c r="S60" s="1">
        <v>115056</v>
      </c>
      <c r="T60" s="4">
        <v>22122796.690000016</v>
      </c>
      <c r="U60" s="4">
        <f t="shared" si="0"/>
        <v>18133439.90983608</v>
      </c>
      <c r="V60" s="20"/>
      <c r="W60" s="21"/>
      <c r="X60" s="22"/>
    </row>
    <row r="61" spans="2:29" x14ac:dyDescent="0.25">
      <c r="B61" s="3" t="s">
        <v>24</v>
      </c>
      <c r="C61" s="1">
        <v>331531</v>
      </c>
      <c r="D61" s="1">
        <v>49313636.590000056</v>
      </c>
      <c r="E61" s="1">
        <v>923</v>
      </c>
      <c r="F61" s="1">
        <v>132600.37000000002</v>
      </c>
      <c r="G61" s="1">
        <v>9622</v>
      </c>
      <c r="H61" s="1">
        <v>2077874.5699999991</v>
      </c>
      <c r="I61" s="1">
        <v>7434</v>
      </c>
      <c r="J61" s="1">
        <v>1449226.1099999996</v>
      </c>
      <c r="K61" s="1">
        <v>2292</v>
      </c>
      <c r="L61" s="1">
        <v>478102.11000000016</v>
      </c>
      <c r="M61" s="1">
        <v>467</v>
      </c>
      <c r="N61" s="1">
        <v>165989.93000000011</v>
      </c>
      <c r="O61" s="1">
        <v>901</v>
      </c>
      <c r="P61" s="1">
        <v>373005.22000000003</v>
      </c>
      <c r="Q61" s="1">
        <v>0</v>
      </c>
      <c r="R61" s="1">
        <v>0</v>
      </c>
      <c r="S61" s="1">
        <v>353170</v>
      </c>
      <c r="T61" s="4">
        <v>53990434.900000043</v>
      </c>
      <c r="U61" s="4">
        <f t="shared" si="0"/>
        <v>44254454.836065613</v>
      </c>
      <c r="V61" s="20"/>
      <c r="W61" s="21"/>
      <c r="X61" s="22"/>
    </row>
    <row r="62" spans="2:29" s="8" customFormat="1" x14ac:dyDescent="0.25">
      <c r="B62" s="5" t="s">
        <v>25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7">
        <v>976404</v>
      </c>
      <c r="U62" s="7">
        <f>+T62/1.22</f>
        <v>800331.14754098363</v>
      </c>
      <c r="V62" s="23"/>
      <c r="W62" s="7"/>
      <c r="X62" s="24"/>
      <c r="Z62" s="30"/>
      <c r="AB62" s="31"/>
      <c r="AC62" s="29"/>
    </row>
    <row r="63" spans="2:29" s="8" customFormat="1" x14ac:dyDescent="0.25">
      <c r="B63" s="5" t="s">
        <v>29</v>
      </c>
      <c r="C63" s="7">
        <f>SUM(C49:C62)</f>
        <v>2025249</v>
      </c>
      <c r="D63" s="7">
        <f t="shared" ref="D63:U63" si="5">SUM(D49:D62)</f>
        <v>294096451.62000006</v>
      </c>
      <c r="E63" s="7">
        <f t="shared" si="5"/>
        <v>10761</v>
      </c>
      <c r="F63" s="7">
        <f t="shared" si="5"/>
        <v>1337846.5900000005</v>
      </c>
      <c r="G63" s="7">
        <f t="shared" si="5"/>
        <v>70707</v>
      </c>
      <c r="H63" s="7">
        <f t="shared" si="5"/>
        <v>15099508.099999998</v>
      </c>
      <c r="I63" s="7">
        <f t="shared" si="5"/>
        <v>83071</v>
      </c>
      <c r="J63" s="7">
        <f t="shared" si="5"/>
        <v>13384368.839999994</v>
      </c>
      <c r="K63" s="7">
        <f t="shared" si="5"/>
        <v>25969</v>
      </c>
      <c r="L63" s="7">
        <f t="shared" si="5"/>
        <v>5298182.17</v>
      </c>
      <c r="M63" s="7">
        <f t="shared" si="5"/>
        <v>5744</v>
      </c>
      <c r="N63" s="7">
        <f t="shared" si="5"/>
        <v>1911593.5200000014</v>
      </c>
      <c r="O63" s="7">
        <f t="shared" si="5"/>
        <v>192937</v>
      </c>
      <c r="P63" s="7">
        <f t="shared" si="5"/>
        <v>78557255.099999994</v>
      </c>
      <c r="Q63" s="7">
        <f t="shared" si="5"/>
        <v>2563</v>
      </c>
      <c r="R63" s="7">
        <f t="shared" si="5"/>
        <v>1132188</v>
      </c>
      <c r="S63" s="7">
        <f t="shared" si="5"/>
        <v>2417004</v>
      </c>
      <c r="T63" s="7">
        <f t="shared" si="5"/>
        <v>411793792.97000003</v>
      </c>
      <c r="U63" s="7">
        <f t="shared" si="5"/>
        <v>337535895.87704921</v>
      </c>
      <c r="V63" s="23">
        <v>76856485.581967205</v>
      </c>
      <c r="W63" s="7">
        <f>179471916.565574-3953986-2479562</f>
        <v>173038368.56557399</v>
      </c>
      <c r="X63" s="24">
        <f>+U63-V63+W63</f>
        <v>433717778.86065602</v>
      </c>
      <c r="Z63" s="30"/>
      <c r="AB63" s="31"/>
      <c r="AC63" s="29"/>
    </row>
    <row r="64" spans="2:29" s="8" customFormat="1" x14ac:dyDescent="0.25">
      <c r="B64" s="3" t="s">
        <v>31</v>
      </c>
      <c r="C64" s="1">
        <v>34649</v>
      </c>
      <c r="D64" s="1">
        <v>5438508.0499999998</v>
      </c>
      <c r="E64" s="1">
        <v>295</v>
      </c>
      <c r="F64" s="1">
        <v>42657.929999999986</v>
      </c>
      <c r="G64" s="1">
        <v>1756</v>
      </c>
      <c r="H64" s="1">
        <v>375614.24999999988</v>
      </c>
      <c r="I64" s="1">
        <v>1767</v>
      </c>
      <c r="J64" s="1">
        <v>354644.69999999995</v>
      </c>
      <c r="K64" s="1">
        <v>850</v>
      </c>
      <c r="L64" s="1">
        <v>180057.94000000006</v>
      </c>
      <c r="M64" s="1">
        <v>227</v>
      </c>
      <c r="N64" s="1">
        <v>88302.390000000043</v>
      </c>
      <c r="O64" s="1">
        <v>14551</v>
      </c>
      <c r="P64" s="1">
        <v>6063819.9000000013</v>
      </c>
      <c r="Q64" s="1">
        <v>0</v>
      </c>
      <c r="R64" s="1">
        <v>0</v>
      </c>
      <c r="S64" s="1">
        <v>54095</v>
      </c>
      <c r="T64" s="4">
        <v>12543605.160000008</v>
      </c>
      <c r="U64" s="4">
        <f>+T64/1.22</f>
        <v>10281643.573770499</v>
      </c>
      <c r="V64" s="20"/>
      <c r="W64" s="21"/>
      <c r="X64" s="22"/>
      <c r="Z64" s="33"/>
      <c r="AB64" s="31"/>
      <c r="AC64" s="29"/>
    </row>
    <row r="65" spans="2:29" s="8" customFormat="1" x14ac:dyDescent="0.25">
      <c r="B65" s="3" t="s">
        <v>13</v>
      </c>
      <c r="C65" s="1">
        <v>50232</v>
      </c>
      <c r="D65" s="1">
        <v>7538004.620000001</v>
      </c>
      <c r="E65" s="1">
        <v>2285</v>
      </c>
      <c r="F65" s="1">
        <v>209773.39000000016</v>
      </c>
      <c r="G65" s="1">
        <v>2483</v>
      </c>
      <c r="H65" s="1">
        <v>533946.21</v>
      </c>
      <c r="I65" s="1">
        <v>3327</v>
      </c>
      <c r="J65" s="1">
        <v>607560.60999999964</v>
      </c>
      <c r="K65" s="1">
        <v>1465</v>
      </c>
      <c r="L65" s="1">
        <v>317069.12999999983</v>
      </c>
      <c r="M65" s="1">
        <v>238</v>
      </c>
      <c r="N65" s="1">
        <v>91485.550000000076</v>
      </c>
      <c r="O65" s="1">
        <v>25791</v>
      </c>
      <c r="P65" s="1">
        <v>9802544.9499999955</v>
      </c>
      <c r="Q65" s="1">
        <v>1548</v>
      </c>
      <c r="R65" s="1">
        <v>665159</v>
      </c>
      <c r="S65" s="1">
        <v>87369</v>
      </c>
      <c r="T65" s="4">
        <v>19765547.490000006</v>
      </c>
      <c r="U65" s="4">
        <v>16201268.434426229</v>
      </c>
      <c r="V65" s="20"/>
      <c r="W65" s="21"/>
      <c r="X65" s="22"/>
      <c r="Z65" s="33"/>
      <c r="AB65" s="31"/>
      <c r="AC65" s="29"/>
    </row>
    <row r="66" spans="2:29" s="8" customFormat="1" x14ac:dyDescent="0.25">
      <c r="B66" s="3" t="s">
        <v>32</v>
      </c>
      <c r="C66" s="1">
        <v>122133</v>
      </c>
      <c r="D66" s="1">
        <v>18413991.779999994</v>
      </c>
      <c r="E66" s="1">
        <v>819</v>
      </c>
      <c r="F66" s="1">
        <v>117626.29000000001</v>
      </c>
      <c r="G66" s="1">
        <v>5936</v>
      </c>
      <c r="H66" s="1">
        <v>1236908.2900000005</v>
      </c>
      <c r="I66" s="1">
        <v>6284</v>
      </c>
      <c r="J66" s="1">
        <v>1228289.3099999989</v>
      </c>
      <c r="K66" s="1">
        <v>2736</v>
      </c>
      <c r="L66" s="1">
        <v>529684.39999999979</v>
      </c>
      <c r="M66" s="1">
        <v>476</v>
      </c>
      <c r="N66" s="1">
        <v>136046.95000000004</v>
      </c>
      <c r="O66" s="1">
        <v>15133</v>
      </c>
      <c r="P66" s="1">
        <v>6105222.9699999997</v>
      </c>
      <c r="Q66" s="1">
        <v>0</v>
      </c>
      <c r="R66" s="1">
        <v>0</v>
      </c>
      <c r="S66" s="1">
        <v>153517</v>
      </c>
      <c r="T66" s="4">
        <v>27767769.989999998</v>
      </c>
      <c r="U66" s="4">
        <v>22760467.204918005</v>
      </c>
      <c r="V66" s="20"/>
      <c r="W66" s="21"/>
      <c r="X66" s="22"/>
      <c r="Z66" s="33"/>
      <c r="AB66" s="31"/>
      <c r="AC66" s="29"/>
    </row>
    <row r="67" spans="2:29" s="8" customFormat="1" x14ac:dyDescent="0.25">
      <c r="B67" s="3" t="s">
        <v>33</v>
      </c>
      <c r="C67" s="1">
        <v>70434</v>
      </c>
      <c r="D67" s="1">
        <v>10946582.100000005</v>
      </c>
      <c r="E67" s="1">
        <v>211</v>
      </c>
      <c r="F67" s="1">
        <v>30059.19999999999</v>
      </c>
      <c r="G67" s="1">
        <v>3063</v>
      </c>
      <c r="H67" s="1">
        <v>658707.1599999991</v>
      </c>
      <c r="I67" s="1">
        <v>2051</v>
      </c>
      <c r="J67" s="1">
        <v>397216.98</v>
      </c>
      <c r="K67" s="1">
        <v>1555</v>
      </c>
      <c r="L67" s="1">
        <v>332987.34999999992</v>
      </c>
      <c r="M67" s="1">
        <v>101</v>
      </c>
      <c r="N67" s="1">
        <v>33138.05000000001</v>
      </c>
      <c r="O67" s="1">
        <v>6330</v>
      </c>
      <c r="P67" s="1">
        <v>2627412.419999999</v>
      </c>
      <c r="Q67" s="1">
        <v>1</v>
      </c>
      <c r="R67" s="1">
        <v>711</v>
      </c>
      <c r="S67" s="1">
        <v>83746</v>
      </c>
      <c r="T67" s="4">
        <v>15026813.840000013</v>
      </c>
      <c r="U67" s="4">
        <v>12317060.524590168</v>
      </c>
      <c r="V67" s="20"/>
      <c r="W67" s="21"/>
      <c r="X67" s="22"/>
      <c r="Z67" s="33"/>
      <c r="AB67" s="31"/>
      <c r="AC67" s="29"/>
    </row>
    <row r="68" spans="2:29" s="8" customFormat="1" x14ac:dyDescent="0.25">
      <c r="B68" s="3" t="s">
        <v>16</v>
      </c>
      <c r="C68" s="1">
        <v>319085</v>
      </c>
      <c r="D68" s="1">
        <v>49153172.600000016</v>
      </c>
      <c r="E68" s="1">
        <v>2194</v>
      </c>
      <c r="F68" s="1">
        <v>289734.33000000007</v>
      </c>
      <c r="G68" s="1">
        <v>15095</v>
      </c>
      <c r="H68" s="1">
        <v>3215123.8200000017</v>
      </c>
      <c r="I68" s="1">
        <v>22000</v>
      </c>
      <c r="J68" s="1">
        <v>2893953.2699999996</v>
      </c>
      <c r="K68" s="1">
        <v>6568</v>
      </c>
      <c r="L68" s="1">
        <v>1315314.5299999996</v>
      </c>
      <c r="M68" s="1">
        <v>1036</v>
      </c>
      <c r="N68" s="1">
        <v>310797.48999999993</v>
      </c>
      <c r="O68" s="1">
        <v>41360</v>
      </c>
      <c r="P68" s="1">
        <v>16827705.68</v>
      </c>
      <c r="Q68" s="1">
        <v>1</v>
      </c>
      <c r="R68" s="1">
        <v>669</v>
      </c>
      <c r="S68" s="1">
        <v>407339</v>
      </c>
      <c r="T68" s="4">
        <v>74006470.49999997</v>
      </c>
      <c r="U68" s="4">
        <v>60661041.393442638</v>
      </c>
      <c r="V68" s="20"/>
      <c r="W68" s="21"/>
      <c r="X68" s="22"/>
      <c r="Z68" s="33"/>
      <c r="AB68" s="31"/>
      <c r="AC68" s="29"/>
    </row>
    <row r="69" spans="2:29" s="8" customFormat="1" x14ac:dyDescent="0.25">
      <c r="B69" s="3" t="s">
        <v>34</v>
      </c>
      <c r="C69" s="1">
        <v>40741</v>
      </c>
      <c r="D69" s="1">
        <v>6439218.3800000027</v>
      </c>
      <c r="E69" s="1">
        <v>299</v>
      </c>
      <c r="F69" s="1">
        <v>43549.219999999979</v>
      </c>
      <c r="G69" s="1">
        <v>1566</v>
      </c>
      <c r="H69" s="1">
        <v>344997.67000000004</v>
      </c>
      <c r="I69" s="1">
        <v>2339</v>
      </c>
      <c r="J69" s="1">
        <v>474348.74999999971</v>
      </c>
      <c r="K69" s="1">
        <v>1088</v>
      </c>
      <c r="L69" s="1">
        <v>231758.43000000008</v>
      </c>
      <c r="M69" s="1">
        <v>276</v>
      </c>
      <c r="N69" s="1">
        <v>106256.84000000005</v>
      </c>
      <c r="O69" s="1">
        <v>12932</v>
      </c>
      <c r="P69" s="1">
        <v>5483854.4999999991</v>
      </c>
      <c r="Q69" s="1">
        <v>0</v>
      </c>
      <c r="R69" s="1">
        <v>0</v>
      </c>
      <c r="S69" s="1">
        <v>59241</v>
      </c>
      <c r="T69" s="4">
        <v>13123983.790000003</v>
      </c>
      <c r="U69" s="4">
        <v>10757363.762295073</v>
      </c>
      <c r="V69" s="20"/>
      <c r="W69" s="21"/>
      <c r="X69" s="22"/>
      <c r="Z69" s="33"/>
      <c r="AB69" s="31"/>
      <c r="AC69" s="29"/>
    </row>
    <row r="70" spans="2:29" s="8" customFormat="1" x14ac:dyDescent="0.25">
      <c r="B70" s="3" t="s">
        <v>18</v>
      </c>
      <c r="C70" s="1">
        <v>82954</v>
      </c>
      <c r="D70" s="1">
        <v>11820655.630000003</v>
      </c>
      <c r="E70" s="1">
        <v>719</v>
      </c>
      <c r="F70" s="1">
        <v>95689.279999999984</v>
      </c>
      <c r="G70" s="1">
        <v>3457</v>
      </c>
      <c r="H70" s="1">
        <v>704177.60999999964</v>
      </c>
      <c r="I70" s="1">
        <v>2777</v>
      </c>
      <c r="J70" s="1">
        <v>541489.31999999972</v>
      </c>
      <c r="K70" s="1">
        <v>1304</v>
      </c>
      <c r="L70" s="1">
        <v>241740.38000000012</v>
      </c>
      <c r="M70" s="1">
        <v>291</v>
      </c>
      <c r="N70" s="1">
        <v>91576.32000000008</v>
      </c>
      <c r="O70" s="1">
        <v>36433</v>
      </c>
      <c r="P70" s="1">
        <v>14282053.390000008</v>
      </c>
      <c r="Q70" s="1">
        <v>1896</v>
      </c>
      <c r="R70" s="1">
        <v>879980</v>
      </c>
      <c r="S70" s="1">
        <v>129831</v>
      </c>
      <c r="T70" s="4">
        <v>28657362.630000018</v>
      </c>
      <c r="U70" s="4">
        <v>23489641.500000015</v>
      </c>
      <c r="V70" s="20"/>
      <c r="W70" s="21"/>
      <c r="X70" s="22"/>
      <c r="Z70" s="33"/>
      <c r="AB70" s="31"/>
      <c r="AC70" s="29"/>
    </row>
    <row r="71" spans="2:29" s="8" customFormat="1" x14ac:dyDescent="0.25">
      <c r="B71" s="3" t="s">
        <v>19</v>
      </c>
      <c r="C71" s="1">
        <v>658601</v>
      </c>
      <c r="D71" s="1">
        <v>86739539.879999995</v>
      </c>
      <c r="E71" s="1">
        <v>1589</v>
      </c>
      <c r="F71" s="1">
        <v>207418.93000000017</v>
      </c>
      <c r="G71" s="1">
        <v>14703</v>
      </c>
      <c r="H71" s="1">
        <v>3126243.7900000019</v>
      </c>
      <c r="I71" s="1">
        <v>26299</v>
      </c>
      <c r="J71" s="1">
        <v>3926003.6600000015</v>
      </c>
      <c r="K71" s="1">
        <v>2871</v>
      </c>
      <c r="L71" s="1">
        <v>598797.87999999977</v>
      </c>
      <c r="M71" s="1">
        <v>338</v>
      </c>
      <c r="N71" s="1">
        <v>106567.21000000009</v>
      </c>
      <c r="O71" s="1">
        <v>931</v>
      </c>
      <c r="P71" s="1">
        <v>362421.3600000001</v>
      </c>
      <c r="Q71" s="1">
        <v>0</v>
      </c>
      <c r="R71" s="1">
        <v>0</v>
      </c>
      <c r="S71" s="1">
        <v>705332</v>
      </c>
      <c r="T71" s="4">
        <v>95066992.710000083</v>
      </c>
      <c r="U71" s="4">
        <v>77923916.155737713</v>
      </c>
      <c r="V71" s="20"/>
      <c r="W71" s="21"/>
      <c r="X71" s="22"/>
      <c r="Z71" s="33"/>
      <c r="AB71" s="31"/>
      <c r="AC71" s="29"/>
    </row>
    <row r="72" spans="2:29" s="8" customFormat="1" x14ac:dyDescent="0.25">
      <c r="B72" s="3" t="s">
        <v>20</v>
      </c>
      <c r="C72" s="1">
        <v>39037</v>
      </c>
      <c r="D72" s="1">
        <v>5993573.4899999984</v>
      </c>
      <c r="E72" s="1">
        <v>281</v>
      </c>
      <c r="F72" s="1">
        <v>41017.539999999994</v>
      </c>
      <c r="G72" s="1">
        <v>1980</v>
      </c>
      <c r="H72" s="1">
        <v>427653.80999999971</v>
      </c>
      <c r="I72" s="1">
        <v>2288</v>
      </c>
      <c r="J72" s="1">
        <v>435461.91999999981</v>
      </c>
      <c r="K72" s="1">
        <v>982</v>
      </c>
      <c r="L72" s="1">
        <v>210373.45000000007</v>
      </c>
      <c r="M72" s="1">
        <v>302</v>
      </c>
      <c r="N72" s="1">
        <v>102614.42000000006</v>
      </c>
      <c r="O72" s="1">
        <v>14021</v>
      </c>
      <c r="P72" s="1">
        <v>5893680.8600000003</v>
      </c>
      <c r="Q72" s="1">
        <v>0</v>
      </c>
      <c r="R72" s="1">
        <v>0</v>
      </c>
      <c r="S72" s="1">
        <v>58891</v>
      </c>
      <c r="T72" s="4">
        <v>13104375.490000002</v>
      </c>
      <c r="U72" s="4">
        <v>10741291.385245902</v>
      </c>
      <c r="V72" s="20"/>
      <c r="W72" s="21"/>
      <c r="X72" s="22"/>
      <c r="Z72" s="30"/>
      <c r="AB72" s="31"/>
      <c r="AC72" s="29"/>
    </row>
    <row r="73" spans="2:29" s="8" customFormat="1" x14ac:dyDescent="0.25">
      <c r="B73" s="3" t="s">
        <v>21</v>
      </c>
      <c r="C73" s="1">
        <v>54454</v>
      </c>
      <c r="D73" s="1">
        <v>8649612.0100000072</v>
      </c>
      <c r="E73" s="1">
        <v>362</v>
      </c>
      <c r="F73" s="1">
        <v>53355.399999999987</v>
      </c>
      <c r="G73" s="1">
        <v>2893</v>
      </c>
      <c r="H73" s="1">
        <v>653610.5900000002</v>
      </c>
      <c r="I73" s="1">
        <v>1831</v>
      </c>
      <c r="J73" s="1">
        <v>363067.60000000003</v>
      </c>
      <c r="K73" s="1">
        <v>1230</v>
      </c>
      <c r="L73" s="1">
        <v>272020.44</v>
      </c>
      <c r="M73" s="1">
        <v>365</v>
      </c>
      <c r="N73" s="1">
        <v>138596.63000000009</v>
      </c>
      <c r="O73" s="1">
        <v>15148</v>
      </c>
      <c r="P73" s="1">
        <v>6590503.9999999991</v>
      </c>
      <c r="Q73" s="1">
        <v>752</v>
      </c>
      <c r="R73" s="1">
        <v>517231</v>
      </c>
      <c r="S73" s="1">
        <v>77035</v>
      </c>
      <c r="T73" s="4">
        <v>17237997.889999986</v>
      </c>
      <c r="U73" s="4">
        <v>14129506.467213113</v>
      </c>
      <c r="V73" s="20"/>
      <c r="W73" s="21"/>
      <c r="X73" s="22"/>
      <c r="Z73" s="30"/>
      <c r="AB73" s="31"/>
      <c r="AC73" s="29"/>
    </row>
    <row r="74" spans="2:29" s="8" customFormat="1" x14ac:dyDescent="0.25">
      <c r="B74" s="3" t="s">
        <v>22</v>
      </c>
      <c r="C74" s="1">
        <v>54531</v>
      </c>
      <c r="D74" s="1">
        <v>8332167.5800000057</v>
      </c>
      <c r="E74" s="1">
        <v>195</v>
      </c>
      <c r="F74" s="1">
        <v>28200.319999999982</v>
      </c>
      <c r="G74" s="1">
        <v>3227</v>
      </c>
      <c r="H74" s="1">
        <v>689255.62999999977</v>
      </c>
      <c r="I74" s="1">
        <v>994</v>
      </c>
      <c r="J74" s="1">
        <v>188506.94000000009</v>
      </c>
      <c r="K74" s="1">
        <v>2346</v>
      </c>
      <c r="L74" s="1">
        <v>485819.48999999987</v>
      </c>
      <c r="M74" s="1">
        <v>349</v>
      </c>
      <c r="N74" s="1">
        <v>119473.38000000011</v>
      </c>
      <c r="O74" s="1">
        <v>12920</v>
      </c>
      <c r="P74" s="1">
        <v>5422686.0699999994</v>
      </c>
      <c r="Q74" s="1">
        <v>0</v>
      </c>
      <c r="R74" s="1">
        <v>0</v>
      </c>
      <c r="S74" s="1">
        <v>74562</v>
      </c>
      <c r="T74" s="4">
        <v>15266109.409999995</v>
      </c>
      <c r="U74" s="4">
        <v>12513204.434426233</v>
      </c>
      <c r="V74" s="20"/>
      <c r="W74" s="21"/>
      <c r="X74" s="22"/>
      <c r="Z74" s="30"/>
      <c r="AB74" s="31"/>
      <c r="AC74" s="29"/>
    </row>
    <row r="75" spans="2:29" s="8" customFormat="1" x14ac:dyDescent="0.25">
      <c r="B75" s="3" t="s">
        <v>35</v>
      </c>
      <c r="C75" s="1">
        <v>78875</v>
      </c>
      <c r="D75" s="1">
        <v>12157357.879999999</v>
      </c>
      <c r="E75" s="1">
        <v>695</v>
      </c>
      <c r="F75" s="1">
        <v>61740.37</v>
      </c>
      <c r="G75" s="1">
        <v>4546</v>
      </c>
      <c r="H75" s="1">
        <v>976887.25999999989</v>
      </c>
      <c r="I75" s="1">
        <v>2308</v>
      </c>
      <c r="J75" s="1">
        <v>268339.53000000026</v>
      </c>
      <c r="K75" s="1">
        <v>1753</v>
      </c>
      <c r="L75" s="1">
        <v>360853.74999999988</v>
      </c>
      <c r="M75" s="1">
        <v>676</v>
      </c>
      <c r="N75" s="1">
        <v>224576.09000000005</v>
      </c>
      <c r="O75" s="1">
        <v>16817</v>
      </c>
      <c r="P75" s="1">
        <v>6768472.4899999956</v>
      </c>
      <c r="Q75" s="1">
        <v>0</v>
      </c>
      <c r="R75" s="1">
        <v>0</v>
      </c>
      <c r="S75" s="1">
        <v>105670</v>
      </c>
      <c r="T75" s="4">
        <v>20818227.369999997</v>
      </c>
      <c r="U75" s="4">
        <v>17064120.795081977</v>
      </c>
      <c r="V75" s="20"/>
      <c r="W75" s="21"/>
      <c r="X75" s="22"/>
      <c r="Z75" s="30"/>
      <c r="AB75" s="31"/>
      <c r="AC75" s="29"/>
    </row>
    <row r="76" spans="2:29" s="8" customFormat="1" x14ac:dyDescent="0.25">
      <c r="B76" s="3" t="s">
        <v>36</v>
      </c>
      <c r="C76" s="1">
        <v>302403</v>
      </c>
      <c r="D76" s="1">
        <v>45042010.650000006</v>
      </c>
      <c r="E76" s="1">
        <v>889</v>
      </c>
      <c r="F76" s="1">
        <v>127587.32000000002</v>
      </c>
      <c r="G76" s="1">
        <v>9393</v>
      </c>
      <c r="H76" s="1">
        <v>2032392.2699999986</v>
      </c>
      <c r="I76" s="1">
        <v>7170</v>
      </c>
      <c r="J76" s="1">
        <v>1398695.5999999989</v>
      </c>
      <c r="K76" s="1">
        <v>2367</v>
      </c>
      <c r="L76" s="1">
        <v>498136.89999999985</v>
      </c>
      <c r="M76" s="1">
        <v>429</v>
      </c>
      <c r="N76" s="1">
        <v>145994.94000000006</v>
      </c>
      <c r="O76" s="1">
        <v>880</v>
      </c>
      <c r="P76" s="1">
        <v>359704.96000000008</v>
      </c>
      <c r="Q76" s="1">
        <v>0</v>
      </c>
      <c r="R76" s="1">
        <v>0</v>
      </c>
      <c r="S76" s="1">
        <v>323531</v>
      </c>
      <c r="T76" s="4">
        <v>49604522.639999963</v>
      </c>
      <c r="U76" s="4">
        <v>40659444.786885269</v>
      </c>
      <c r="V76" s="20"/>
      <c r="W76" s="21"/>
      <c r="X76" s="22"/>
      <c r="Z76" s="30"/>
      <c r="AB76" s="31"/>
      <c r="AC76" s="29"/>
    </row>
    <row r="77" spans="2:29" s="8" customFormat="1" x14ac:dyDescent="0.25">
      <c r="B77" s="5" t="s">
        <v>25</v>
      </c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7">
        <v>863271.42700000003</v>
      </c>
      <c r="U77" s="7">
        <f>+T77/1.22</f>
        <v>707599.53032786888</v>
      </c>
      <c r="V77" s="23"/>
      <c r="W77" s="7"/>
      <c r="X77" s="24"/>
      <c r="Z77" s="30"/>
      <c r="AB77" s="31"/>
      <c r="AC77" s="29"/>
    </row>
    <row r="78" spans="2:29" s="8" customFormat="1" x14ac:dyDescent="0.25">
      <c r="B78" s="5" t="s">
        <v>37</v>
      </c>
      <c r="C78" s="7">
        <f>SUM(C64:C77)</f>
        <v>1908129</v>
      </c>
      <c r="D78" s="7">
        <f t="shared" ref="D78:T78" si="6">SUM(D64:D77)</f>
        <v>276664394.65000004</v>
      </c>
      <c r="E78" s="7">
        <f t="shared" si="6"/>
        <v>10833</v>
      </c>
      <c r="F78" s="7">
        <f t="shared" si="6"/>
        <v>1348409.5200000005</v>
      </c>
      <c r="G78" s="7">
        <f t="shared" si="6"/>
        <v>70098</v>
      </c>
      <c r="H78" s="7">
        <f t="shared" si="6"/>
        <v>14975518.359999999</v>
      </c>
      <c r="I78" s="7">
        <f t="shared" si="6"/>
        <v>81435</v>
      </c>
      <c r="J78" s="7">
        <f t="shared" si="6"/>
        <v>13077578.189999996</v>
      </c>
      <c r="K78" s="7">
        <f t="shared" si="6"/>
        <v>27115</v>
      </c>
      <c r="L78" s="7">
        <f t="shared" si="6"/>
        <v>5574614.0699999994</v>
      </c>
      <c r="M78" s="7">
        <f t="shared" si="6"/>
        <v>5104</v>
      </c>
      <c r="N78" s="7">
        <f t="shared" si="6"/>
        <v>1695426.2600000007</v>
      </c>
      <c r="O78" s="7">
        <f t="shared" si="6"/>
        <v>213247</v>
      </c>
      <c r="P78" s="7">
        <f t="shared" si="6"/>
        <v>86590083.549999982</v>
      </c>
      <c r="Q78" s="7">
        <f t="shared" si="6"/>
        <v>4198</v>
      </c>
      <c r="R78" s="7">
        <f t="shared" si="6"/>
        <v>2063750</v>
      </c>
      <c r="S78" s="7">
        <f t="shared" si="6"/>
        <v>2320159</v>
      </c>
      <c r="T78" s="7">
        <f t="shared" si="6"/>
        <v>402853050.33700007</v>
      </c>
      <c r="U78" s="7">
        <f t="shared" ref="U78" si="7">SUM(U64:U77)</f>
        <v>330207569.94836068</v>
      </c>
      <c r="V78" s="23">
        <v>73710982.811475411</v>
      </c>
      <c r="W78" s="7">
        <v>0</v>
      </c>
      <c r="X78" s="24">
        <f>+U78-V78+W78</f>
        <v>256496587.13688529</v>
      </c>
      <c r="Z78" s="30"/>
      <c r="AB78" s="31"/>
      <c r="AC78" s="29"/>
    </row>
    <row r="79" spans="2:29" s="8" customFormat="1" x14ac:dyDescent="0.25">
      <c r="B79" s="3" t="s">
        <v>31</v>
      </c>
      <c r="C79" s="1">
        <v>35262</v>
      </c>
      <c r="D79" s="1">
        <v>5587587.3499999978</v>
      </c>
      <c r="E79" s="1">
        <v>231</v>
      </c>
      <c r="F79" s="1">
        <v>34197.909999999982</v>
      </c>
      <c r="G79" s="1">
        <v>1639</v>
      </c>
      <c r="H79" s="1">
        <v>353385.85000000003</v>
      </c>
      <c r="I79" s="1">
        <v>1827</v>
      </c>
      <c r="J79" s="1">
        <v>369044.28</v>
      </c>
      <c r="K79" s="1">
        <v>829</v>
      </c>
      <c r="L79" s="1">
        <v>175120.76999999996</v>
      </c>
      <c r="M79" s="1">
        <v>228</v>
      </c>
      <c r="N79" s="1">
        <v>85334.95</v>
      </c>
      <c r="O79" s="1">
        <v>14699</v>
      </c>
      <c r="P79" s="1">
        <v>6179812.8299999982</v>
      </c>
      <c r="Q79" s="1">
        <v>1</v>
      </c>
      <c r="R79" s="1">
        <v>709</v>
      </c>
      <c r="S79" s="1">
        <v>54716</v>
      </c>
      <c r="T79" s="4">
        <v>12785193.370000008</v>
      </c>
      <c r="U79" s="4">
        <f>+T79/1.22</f>
        <v>10479666.696721319</v>
      </c>
      <c r="V79" s="20"/>
      <c r="W79" s="21"/>
      <c r="X79" s="22"/>
      <c r="Z79" s="33"/>
      <c r="AB79" s="31"/>
      <c r="AC79" s="29"/>
    </row>
    <row r="80" spans="2:29" s="8" customFormat="1" x14ac:dyDescent="0.25">
      <c r="B80" s="3" t="s">
        <v>13</v>
      </c>
      <c r="C80" s="1">
        <v>57209</v>
      </c>
      <c r="D80" s="1">
        <v>8676844.9200000055</v>
      </c>
      <c r="E80" s="1">
        <v>2934</v>
      </c>
      <c r="F80" s="1">
        <v>262848.15000000002</v>
      </c>
      <c r="G80" s="1">
        <v>2502</v>
      </c>
      <c r="H80" s="1">
        <v>542914.79999999981</v>
      </c>
      <c r="I80" s="1">
        <v>3807</v>
      </c>
      <c r="J80" s="1">
        <v>705884.90000000037</v>
      </c>
      <c r="K80" s="1">
        <v>1254</v>
      </c>
      <c r="L80" s="1">
        <v>271102.44</v>
      </c>
      <c r="M80" s="1">
        <v>289</v>
      </c>
      <c r="N80" s="1">
        <v>101062.70999999999</v>
      </c>
      <c r="O80" s="1">
        <v>24889</v>
      </c>
      <c r="P80" s="1">
        <v>9828138.8300000019</v>
      </c>
      <c r="Q80" s="1">
        <v>1327</v>
      </c>
      <c r="R80" s="1">
        <v>500322</v>
      </c>
      <c r="S80" s="1">
        <v>94211</v>
      </c>
      <c r="T80" s="4">
        <v>20889113.649999999</v>
      </c>
      <c r="U80" s="4">
        <v>17122224.303278711</v>
      </c>
      <c r="V80" s="20"/>
      <c r="W80" s="21"/>
      <c r="X80" s="22"/>
      <c r="Z80" s="33"/>
      <c r="AB80" s="31"/>
      <c r="AC80" s="29"/>
    </row>
    <row r="81" spans="2:29" s="8" customFormat="1" x14ac:dyDescent="0.25">
      <c r="B81" s="3" t="s">
        <v>32</v>
      </c>
      <c r="C81" s="1">
        <v>123124</v>
      </c>
      <c r="D81" s="1">
        <v>18831084.109999992</v>
      </c>
      <c r="E81" s="1">
        <v>840</v>
      </c>
      <c r="F81" s="1">
        <v>124267.26</v>
      </c>
      <c r="G81" s="1">
        <v>5519</v>
      </c>
      <c r="H81" s="1">
        <v>1147979.3999999997</v>
      </c>
      <c r="I81" s="1">
        <v>6250</v>
      </c>
      <c r="J81" s="1">
        <v>1223336.4600000009</v>
      </c>
      <c r="K81" s="1">
        <v>2545</v>
      </c>
      <c r="L81" s="1">
        <v>481483.2200000002</v>
      </c>
      <c r="M81" s="1">
        <v>491</v>
      </c>
      <c r="N81" s="1">
        <v>145392.35999999999</v>
      </c>
      <c r="O81" s="1">
        <v>14822</v>
      </c>
      <c r="P81" s="1">
        <v>5960518.870000001</v>
      </c>
      <c r="Q81" s="1">
        <v>0</v>
      </c>
      <c r="R81" s="1">
        <v>0</v>
      </c>
      <c r="S81" s="1">
        <v>153591</v>
      </c>
      <c r="T81" s="4">
        <v>27914061.680000015</v>
      </c>
      <c r="U81" s="4">
        <v>22880378.426229522</v>
      </c>
      <c r="V81" s="20"/>
      <c r="W81" s="21"/>
      <c r="X81" s="22"/>
      <c r="Z81" s="33"/>
      <c r="AB81" s="31"/>
      <c r="AC81" s="29"/>
    </row>
    <row r="82" spans="2:29" s="8" customFormat="1" x14ac:dyDescent="0.25">
      <c r="B82" s="3" t="s">
        <v>33</v>
      </c>
      <c r="C82" s="1">
        <v>76631</v>
      </c>
      <c r="D82" s="1">
        <v>12126612.270000009</v>
      </c>
      <c r="E82" s="1">
        <v>156</v>
      </c>
      <c r="F82" s="1">
        <v>22999.180000000008</v>
      </c>
      <c r="G82" s="1">
        <v>2900</v>
      </c>
      <c r="H82" s="1">
        <v>631439.1100000001</v>
      </c>
      <c r="I82" s="1">
        <v>2085</v>
      </c>
      <c r="J82" s="1">
        <v>406422.99000000005</v>
      </c>
      <c r="K82" s="1">
        <v>1506</v>
      </c>
      <c r="L82" s="1">
        <v>322988.79999999958</v>
      </c>
      <c r="M82" s="1">
        <v>115</v>
      </c>
      <c r="N82" s="1">
        <v>38004.439999999995</v>
      </c>
      <c r="O82" s="1">
        <v>6770</v>
      </c>
      <c r="P82" s="1">
        <v>2824921.1200000015</v>
      </c>
      <c r="Q82" s="1">
        <v>0</v>
      </c>
      <c r="R82" s="1">
        <v>0</v>
      </c>
      <c r="S82" s="1">
        <v>90163</v>
      </c>
      <c r="T82" s="4">
        <v>16373387.910000006</v>
      </c>
      <c r="U82" s="4">
        <v>13420809.762295093</v>
      </c>
      <c r="V82" s="20"/>
      <c r="W82" s="21"/>
      <c r="X82" s="22"/>
      <c r="Z82" s="33"/>
      <c r="AB82" s="31"/>
      <c r="AC82" s="29"/>
    </row>
    <row r="83" spans="2:29" s="8" customFormat="1" x14ac:dyDescent="0.25">
      <c r="B83" s="3" t="s">
        <v>16</v>
      </c>
      <c r="C83" s="1">
        <v>320887</v>
      </c>
      <c r="D83" s="1">
        <v>50282506.120000027</v>
      </c>
      <c r="E83" s="1">
        <v>2056</v>
      </c>
      <c r="F83" s="1">
        <v>281165.27000000014</v>
      </c>
      <c r="G83" s="1">
        <v>13440</v>
      </c>
      <c r="H83" s="1">
        <v>2873919.3699999992</v>
      </c>
      <c r="I83" s="1">
        <v>22005</v>
      </c>
      <c r="J83" s="1">
        <v>2884002.2200000011</v>
      </c>
      <c r="K83" s="1">
        <v>6135</v>
      </c>
      <c r="L83" s="1">
        <v>1230924.3499999992</v>
      </c>
      <c r="M83" s="1">
        <v>946</v>
      </c>
      <c r="N83" s="1">
        <v>279696.99999999988</v>
      </c>
      <c r="O83" s="1">
        <v>39455</v>
      </c>
      <c r="P83" s="1">
        <v>16123591.279999994</v>
      </c>
      <c r="Q83" s="1">
        <v>2</v>
      </c>
      <c r="R83" s="1">
        <v>1578</v>
      </c>
      <c r="S83" s="1">
        <v>404926</v>
      </c>
      <c r="T83" s="4">
        <v>73957383.059999973</v>
      </c>
      <c r="U83" s="4">
        <v>60620805.786885336</v>
      </c>
      <c r="V83" s="20"/>
      <c r="W83" s="21"/>
      <c r="X83" s="22"/>
      <c r="Z83" s="33"/>
      <c r="AB83" s="31"/>
      <c r="AC83" s="29"/>
    </row>
    <row r="84" spans="2:29" s="8" customFormat="1" x14ac:dyDescent="0.25">
      <c r="B84" s="3" t="s">
        <v>34</v>
      </c>
      <c r="C84" s="1">
        <v>44870</v>
      </c>
      <c r="D84" s="1">
        <v>7212479.6599999992</v>
      </c>
      <c r="E84" s="1">
        <v>230</v>
      </c>
      <c r="F84" s="1">
        <v>35586.44</v>
      </c>
      <c r="G84" s="1">
        <v>1642</v>
      </c>
      <c r="H84" s="1">
        <v>364220.54000000004</v>
      </c>
      <c r="I84" s="1">
        <v>2343</v>
      </c>
      <c r="J84" s="1">
        <v>479357.91999999981</v>
      </c>
      <c r="K84" s="1">
        <v>1080</v>
      </c>
      <c r="L84" s="1">
        <v>230174.93000000014</v>
      </c>
      <c r="M84" s="1">
        <v>291</v>
      </c>
      <c r="N84" s="1">
        <v>102813.49999999999</v>
      </c>
      <c r="O84" s="1">
        <v>16158</v>
      </c>
      <c r="P84" s="1">
        <v>6952267.0299999993</v>
      </c>
      <c r="Q84" s="1">
        <v>0</v>
      </c>
      <c r="R84" s="1">
        <v>0</v>
      </c>
      <c r="S84" s="1">
        <v>66614</v>
      </c>
      <c r="T84" s="4">
        <v>15376900.02</v>
      </c>
      <c r="U84" s="4">
        <v>12604016.409836071</v>
      </c>
      <c r="V84" s="20"/>
      <c r="W84" s="21"/>
      <c r="X84" s="22"/>
      <c r="Z84" s="33"/>
      <c r="AB84" s="31"/>
      <c r="AC84" s="29"/>
    </row>
    <row r="85" spans="2:29" s="8" customFormat="1" x14ac:dyDescent="0.25">
      <c r="B85" s="3" t="s">
        <v>18</v>
      </c>
      <c r="C85" s="1">
        <v>85712</v>
      </c>
      <c r="D85" s="1">
        <v>12367477.100000005</v>
      </c>
      <c r="E85" s="1">
        <v>558</v>
      </c>
      <c r="F85" s="1">
        <v>70064.959999999963</v>
      </c>
      <c r="G85" s="1">
        <v>3170</v>
      </c>
      <c r="H85" s="1">
        <v>637642.81000000017</v>
      </c>
      <c r="I85" s="1">
        <v>2587</v>
      </c>
      <c r="J85" s="1">
        <v>505875.75999999995</v>
      </c>
      <c r="K85" s="1">
        <v>1274</v>
      </c>
      <c r="L85" s="1">
        <v>237618.37000000002</v>
      </c>
      <c r="M85" s="1">
        <v>296</v>
      </c>
      <c r="N85" s="1">
        <v>92371.209999999992</v>
      </c>
      <c r="O85" s="1">
        <v>29318</v>
      </c>
      <c r="P85" s="1">
        <v>11215444.199999999</v>
      </c>
      <c r="Q85" s="1">
        <v>2122</v>
      </c>
      <c r="R85" s="1">
        <v>973295</v>
      </c>
      <c r="S85" s="1">
        <v>125037</v>
      </c>
      <c r="T85" s="4">
        <v>26099793.770000022</v>
      </c>
      <c r="U85" s="4">
        <v>21393273.581967205</v>
      </c>
      <c r="V85" s="20"/>
      <c r="W85" s="21"/>
      <c r="X85" s="22"/>
      <c r="Z85" s="33"/>
      <c r="AB85" s="31"/>
      <c r="AC85" s="29"/>
    </row>
    <row r="86" spans="2:29" s="8" customFormat="1" x14ac:dyDescent="0.25">
      <c r="B86" s="3" t="s">
        <v>19</v>
      </c>
      <c r="C86" s="1">
        <v>652302</v>
      </c>
      <c r="D86" s="1">
        <v>87283726.649999991</v>
      </c>
      <c r="E86" s="1">
        <v>1265</v>
      </c>
      <c r="F86" s="1">
        <v>173999.26</v>
      </c>
      <c r="G86" s="1">
        <v>13796</v>
      </c>
      <c r="H86" s="1">
        <v>2930517.2399999998</v>
      </c>
      <c r="I86" s="1">
        <v>25922</v>
      </c>
      <c r="J86" s="1">
        <v>3862526.9100000011</v>
      </c>
      <c r="K86" s="1">
        <v>2907</v>
      </c>
      <c r="L86" s="1">
        <v>614767.83999999973</v>
      </c>
      <c r="M86" s="1">
        <v>364</v>
      </c>
      <c r="N86" s="1">
        <v>112510.15000000002</v>
      </c>
      <c r="O86" s="1">
        <v>855</v>
      </c>
      <c r="P86" s="1">
        <v>338467.13000000012</v>
      </c>
      <c r="Q86" s="1">
        <v>0</v>
      </c>
      <c r="R86" s="1">
        <v>0</v>
      </c>
      <c r="S86" s="1">
        <v>697411</v>
      </c>
      <c r="T86" s="4">
        <v>95316515.180000022</v>
      </c>
      <c r="U86" s="4">
        <v>78128291.131147593</v>
      </c>
      <c r="V86" s="20"/>
      <c r="W86" s="21"/>
      <c r="X86" s="22"/>
      <c r="Z86" s="30"/>
      <c r="AB86" s="31"/>
      <c r="AC86" s="29"/>
    </row>
    <row r="87" spans="2:29" s="8" customFormat="1" x14ac:dyDescent="0.25">
      <c r="B87" s="3" t="s">
        <v>20</v>
      </c>
      <c r="C87" s="1">
        <v>41103</v>
      </c>
      <c r="D87" s="1">
        <v>6414425.5600000061</v>
      </c>
      <c r="E87" s="1">
        <v>265</v>
      </c>
      <c r="F87" s="1">
        <v>39339.389999999985</v>
      </c>
      <c r="G87" s="1">
        <v>1906</v>
      </c>
      <c r="H87" s="1">
        <v>411808.23</v>
      </c>
      <c r="I87" s="1">
        <v>2230</v>
      </c>
      <c r="J87" s="1">
        <v>429775.28000000009</v>
      </c>
      <c r="K87" s="1">
        <v>883</v>
      </c>
      <c r="L87" s="1">
        <v>191656.14</v>
      </c>
      <c r="M87" s="1">
        <v>309</v>
      </c>
      <c r="N87" s="1">
        <v>111974.13</v>
      </c>
      <c r="O87" s="1">
        <v>15590</v>
      </c>
      <c r="P87" s="1">
        <v>6608657.440000006</v>
      </c>
      <c r="Q87" s="1">
        <v>2</v>
      </c>
      <c r="R87" s="1">
        <v>1335</v>
      </c>
      <c r="S87" s="1">
        <v>62288</v>
      </c>
      <c r="T87" s="4">
        <v>14208971.570000008</v>
      </c>
      <c r="U87" s="4">
        <v>11646698.00819673</v>
      </c>
      <c r="V87" s="20"/>
      <c r="W87" s="21"/>
      <c r="X87" s="22"/>
      <c r="Z87" s="30"/>
      <c r="AB87" s="31"/>
      <c r="AC87" s="29"/>
    </row>
    <row r="88" spans="2:29" s="8" customFormat="1" x14ac:dyDescent="0.25">
      <c r="B88" s="3" t="s">
        <v>21</v>
      </c>
      <c r="C88" s="1">
        <v>57916</v>
      </c>
      <c r="D88" s="1">
        <v>9332947.179999996</v>
      </c>
      <c r="E88" s="1">
        <v>375</v>
      </c>
      <c r="F88" s="1">
        <v>56483.69999999999</v>
      </c>
      <c r="G88" s="1">
        <v>2809</v>
      </c>
      <c r="H88" s="1">
        <v>638614.88</v>
      </c>
      <c r="I88" s="1">
        <v>1728</v>
      </c>
      <c r="J88" s="1">
        <v>340843.31999999989</v>
      </c>
      <c r="K88" s="1">
        <v>1168</v>
      </c>
      <c r="L88" s="1">
        <v>259020.0499999999</v>
      </c>
      <c r="M88" s="1">
        <v>411</v>
      </c>
      <c r="N88" s="1">
        <v>165701.96</v>
      </c>
      <c r="O88" s="1">
        <v>14322</v>
      </c>
      <c r="P88" s="1">
        <v>6172810.4700000035</v>
      </c>
      <c r="Q88" s="1">
        <v>2893</v>
      </c>
      <c r="R88" s="1">
        <v>1996585</v>
      </c>
      <c r="S88" s="1">
        <v>81622</v>
      </c>
      <c r="T88" s="4">
        <v>18963004.010000013</v>
      </c>
      <c r="U88" s="4">
        <v>15543445.909836071</v>
      </c>
      <c r="V88" s="20"/>
      <c r="W88" s="21"/>
      <c r="X88" s="22"/>
      <c r="Z88" s="30"/>
      <c r="AB88" s="31"/>
      <c r="AC88" s="29"/>
    </row>
    <row r="89" spans="2:29" s="8" customFormat="1" x14ac:dyDescent="0.25">
      <c r="B89" s="3" t="s">
        <v>22</v>
      </c>
      <c r="C89" s="1">
        <v>56958</v>
      </c>
      <c r="D89" s="1">
        <v>8839435.9599999953</v>
      </c>
      <c r="E89" s="1">
        <v>170</v>
      </c>
      <c r="F89" s="1">
        <v>24928.109999999993</v>
      </c>
      <c r="G89" s="1">
        <v>2899</v>
      </c>
      <c r="H89" s="1">
        <v>621459.33999999985</v>
      </c>
      <c r="I89" s="1">
        <v>1005</v>
      </c>
      <c r="J89" s="1">
        <v>191812.3000000001</v>
      </c>
      <c r="K89" s="1">
        <v>2121</v>
      </c>
      <c r="L89" s="1">
        <v>443408.85999999981</v>
      </c>
      <c r="M89" s="1">
        <v>282</v>
      </c>
      <c r="N89" s="1">
        <v>97592.889999999985</v>
      </c>
      <c r="O89" s="1">
        <v>12785</v>
      </c>
      <c r="P89" s="1">
        <v>5354611.0800000019</v>
      </c>
      <c r="Q89" s="1">
        <v>0</v>
      </c>
      <c r="R89" s="1">
        <v>0</v>
      </c>
      <c r="S89" s="1">
        <v>76220</v>
      </c>
      <c r="T89" s="4">
        <v>15573248.540000007</v>
      </c>
      <c r="U89" s="4">
        <v>12764957.819672134</v>
      </c>
      <c r="V89" s="20"/>
      <c r="W89" s="21"/>
      <c r="X89" s="22"/>
      <c r="Z89" s="30"/>
      <c r="AB89" s="31"/>
      <c r="AC89" s="29"/>
    </row>
    <row r="90" spans="2:29" s="8" customFormat="1" x14ac:dyDescent="0.25">
      <c r="B90" s="3" t="s">
        <v>35</v>
      </c>
      <c r="C90" s="1">
        <v>79150</v>
      </c>
      <c r="D90" s="1">
        <v>12362017.730000002</v>
      </c>
      <c r="E90" s="1">
        <v>601</v>
      </c>
      <c r="F90" s="1">
        <v>50908.57999999998</v>
      </c>
      <c r="G90" s="1">
        <v>4169</v>
      </c>
      <c r="H90" s="1">
        <v>898302.64999999944</v>
      </c>
      <c r="I90" s="1">
        <v>2256</v>
      </c>
      <c r="J90" s="1">
        <v>259569.28000000003</v>
      </c>
      <c r="K90" s="1">
        <v>1604</v>
      </c>
      <c r="L90" s="1">
        <v>329428.66000000003</v>
      </c>
      <c r="M90" s="1">
        <v>631</v>
      </c>
      <c r="N90" s="1">
        <v>214659.46000000008</v>
      </c>
      <c r="O90" s="1">
        <v>18305</v>
      </c>
      <c r="P90" s="1">
        <v>7450953.0300000049</v>
      </c>
      <c r="Q90" s="1">
        <v>0</v>
      </c>
      <c r="R90" s="1">
        <v>0</v>
      </c>
      <c r="S90" s="1">
        <v>106716</v>
      </c>
      <c r="T90" s="4">
        <v>21565839.389999989</v>
      </c>
      <c r="U90" s="4">
        <v>17676917.532786895</v>
      </c>
      <c r="V90" s="20"/>
      <c r="W90" s="21"/>
      <c r="X90" s="22"/>
      <c r="Z90" s="30"/>
      <c r="AB90" s="31"/>
      <c r="AC90" s="29"/>
    </row>
    <row r="91" spans="2:29" s="8" customFormat="1" x14ac:dyDescent="0.25">
      <c r="B91" s="3" t="s">
        <v>36</v>
      </c>
      <c r="C91" s="1">
        <v>306341</v>
      </c>
      <c r="D91" s="1">
        <v>46307064.540000044</v>
      </c>
      <c r="E91" s="1">
        <v>795</v>
      </c>
      <c r="F91" s="1">
        <v>116649.99000000003</v>
      </c>
      <c r="G91" s="1">
        <v>8751</v>
      </c>
      <c r="H91" s="1">
        <v>1899898.2399999995</v>
      </c>
      <c r="I91" s="1">
        <v>7005</v>
      </c>
      <c r="J91" s="1">
        <v>1366260.0700000005</v>
      </c>
      <c r="K91" s="1">
        <v>2139</v>
      </c>
      <c r="L91" s="1">
        <v>442064.77999999991</v>
      </c>
      <c r="M91" s="1">
        <v>435</v>
      </c>
      <c r="N91" s="1">
        <v>144105.28999999998</v>
      </c>
      <c r="O91" s="1">
        <v>869</v>
      </c>
      <c r="P91" s="1">
        <v>356767.05</v>
      </c>
      <c r="Q91" s="1">
        <v>0</v>
      </c>
      <c r="R91" s="1">
        <v>0</v>
      </c>
      <c r="S91" s="1">
        <v>326335</v>
      </c>
      <c r="T91" s="4">
        <v>50632809.960000075</v>
      </c>
      <c r="U91" s="4">
        <v>41502303.245901652</v>
      </c>
      <c r="V91" s="20"/>
      <c r="W91" s="21"/>
      <c r="X91" s="22"/>
      <c r="Z91" s="30"/>
      <c r="AB91" s="31"/>
      <c r="AC91" s="29"/>
    </row>
    <row r="92" spans="2:29" s="8" customFormat="1" x14ac:dyDescent="0.25">
      <c r="B92" s="5" t="s">
        <v>25</v>
      </c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7">
        <v>838718.3787</v>
      </c>
      <c r="U92" s="7">
        <f>+T92/1.22</f>
        <v>687474.0809016393</v>
      </c>
      <c r="V92" s="23"/>
      <c r="W92" s="7"/>
      <c r="X92" s="24"/>
      <c r="Z92" s="30"/>
      <c r="AB92" s="31"/>
      <c r="AC92" s="29"/>
    </row>
    <row r="93" spans="2:29" s="8" customFormat="1" x14ac:dyDescent="0.25">
      <c r="B93" s="5" t="s">
        <v>38</v>
      </c>
      <c r="C93" s="7">
        <f>SUM(C79:C92)</f>
        <v>1937465</v>
      </c>
      <c r="D93" s="7">
        <f t="shared" ref="D93:T93" si="8">SUM(D79:D92)</f>
        <v>285624209.1500001</v>
      </c>
      <c r="E93" s="7">
        <f t="shared" si="8"/>
        <v>10476</v>
      </c>
      <c r="F93" s="7">
        <f t="shared" si="8"/>
        <v>1293438.2000000004</v>
      </c>
      <c r="G93" s="7">
        <f t="shared" si="8"/>
        <v>65142</v>
      </c>
      <c r="H93" s="7">
        <f t="shared" si="8"/>
        <v>13952102.459999999</v>
      </c>
      <c r="I93" s="7">
        <f t="shared" si="8"/>
        <v>81050</v>
      </c>
      <c r="J93" s="7">
        <f t="shared" si="8"/>
        <v>13024711.690000005</v>
      </c>
      <c r="K93" s="7">
        <f t="shared" si="8"/>
        <v>25445</v>
      </c>
      <c r="L93" s="7">
        <f t="shared" si="8"/>
        <v>5229759.209999999</v>
      </c>
      <c r="M93" s="7">
        <f t="shared" si="8"/>
        <v>5088</v>
      </c>
      <c r="N93" s="7">
        <f t="shared" si="8"/>
        <v>1691220.0499999998</v>
      </c>
      <c r="O93" s="7">
        <f t="shared" si="8"/>
        <v>208837</v>
      </c>
      <c r="P93" s="7">
        <f t="shared" si="8"/>
        <v>85366960.359999999</v>
      </c>
      <c r="Q93" s="7">
        <f t="shared" si="8"/>
        <v>6347</v>
      </c>
      <c r="R93" s="7">
        <f t="shared" si="8"/>
        <v>3473824</v>
      </c>
      <c r="S93" s="7">
        <f t="shared" si="8"/>
        <v>2339850</v>
      </c>
      <c r="T93" s="7">
        <f t="shared" si="8"/>
        <v>410494940.48870015</v>
      </c>
      <c r="U93" s="7">
        <f t="shared" ref="U93" si="9">SUM(U79:U92)</f>
        <v>336471262.695656</v>
      </c>
      <c r="V93" s="23">
        <v>78458262.295081973</v>
      </c>
      <c r="W93" s="7">
        <v>0</v>
      </c>
      <c r="X93" s="24">
        <f>+U93-V93+W93</f>
        <v>258013000.40057403</v>
      </c>
      <c r="Z93" s="30"/>
      <c r="AB93" s="31"/>
      <c r="AC93" s="29"/>
    </row>
    <row r="94" spans="2:29" s="8" customFormat="1" x14ac:dyDescent="0.25">
      <c r="B94" s="3" t="s">
        <v>31</v>
      </c>
      <c r="C94" s="1">
        <v>40656</v>
      </c>
      <c r="D94" s="1">
        <v>6440158.46</v>
      </c>
      <c r="E94" s="1">
        <v>209</v>
      </c>
      <c r="F94" s="1">
        <v>30948.319999999982</v>
      </c>
      <c r="G94" s="1">
        <v>1721</v>
      </c>
      <c r="H94" s="1">
        <v>370016.77999999997</v>
      </c>
      <c r="I94" s="1">
        <v>1845</v>
      </c>
      <c r="J94" s="1">
        <v>372135.21999999991</v>
      </c>
      <c r="K94" s="1">
        <v>891</v>
      </c>
      <c r="L94" s="1">
        <v>189602.73999999987</v>
      </c>
      <c r="M94" s="1">
        <v>177</v>
      </c>
      <c r="N94" s="1">
        <v>64279.019999999982</v>
      </c>
      <c r="O94" s="1">
        <v>15679</v>
      </c>
      <c r="P94" s="1">
        <v>6607129.3499999987</v>
      </c>
      <c r="Q94" s="1">
        <v>0</v>
      </c>
      <c r="R94" s="1">
        <v>0</v>
      </c>
      <c r="S94" s="1">
        <v>61178</v>
      </c>
      <c r="T94" s="4">
        <v>14074269.890000001</v>
      </c>
      <c r="U94" s="4">
        <f>+T94/1.22</f>
        <v>11536286.795081967</v>
      </c>
      <c r="V94" s="20"/>
      <c r="W94" s="21"/>
      <c r="X94" s="22"/>
      <c r="Z94" s="33"/>
      <c r="AB94" s="31"/>
      <c r="AC94" s="29"/>
    </row>
    <row r="95" spans="2:29" s="8" customFormat="1" x14ac:dyDescent="0.25">
      <c r="B95" s="3" t="s">
        <v>13</v>
      </c>
      <c r="C95" s="1">
        <v>56630</v>
      </c>
      <c r="D95" s="1">
        <v>8661687.4499999937</v>
      </c>
      <c r="E95" s="1">
        <v>2611</v>
      </c>
      <c r="F95" s="1">
        <v>209860.96</v>
      </c>
      <c r="G95" s="1">
        <v>2565</v>
      </c>
      <c r="H95" s="1">
        <v>559056.99999999965</v>
      </c>
      <c r="I95" s="1">
        <v>3190</v>
      </c>
      <c r="J95" s="1">
        <v>609514.29000000027</v>
      </c>
      <c r="K95" s="1">
        <v>1481</v>
      </c>
      <c r="L95" s="1">
        <v>326512.95000000013</v>
      </c>
      <c r="M95" s="1">
        <v>250</v>
      </c>
      <c r="N95" s="1">
        <v>91416.469999999928</v>
      </c>
      <c r="O95" s="1">
        <v>30781</v>
      </c>
      <c r="P95" s="1">
        <v>11869191.110000009</v>
      </c>
      <c r="Q95" s="1">
        <v>2956</v>
      </c>
      <c r="R95" s="1">
        <v>884411</v>
      </c>
      <c r="S95" s="1">
        <v>100464</v>
      </c>
      <c r="T95" s="4">
        <v>23211653.40000001</v>
      </c>
      <c r="U95" s="4">
        <v>19025945.409836072</v>
      </c>
      <c r="V95" s="20"/>
      <c r="W95" s="21"/>
      <c r="X95" s="22"/>
      <c r="Z95" s="33"/>
      <c r="AB95" s="31"/>
      <c r="AC95" s="29"/>
    </row>
    <row r="96" spans="2:29" s="8" customFormat="1" x14ac:dyDescent="0.25">
      <c r="B96" s="3" t="s">
        <v>32</v>
      </c>
      <c r="C96" s="1">
        <v>138451</v>
      </c>
      <c r="D96" s="1">
        <v>21199745.249999996</v>
      </c>
      <c r="E96" s="1">
        <v>769</v>
      </c>
      <c r="F96" s="1">
        <v>113205.90000000004</v>
      </c>
      <c r="G96" s="1">
        <v>5949</v>
      </c>
      <c r="H96" s="1">
        <v>1242423.18</v>
      </c>
      <c r="I96" s="1">
        <v>6822</v>
      </c>
      <c r="J96" s="1">
        <v>1336224.2300000004</v>
      </c>
      <c r="K96" s="1">
        <v>2777</v>
      </c>
      <c r="L96" s="1">
        <v>528090.05000000005</v>
      </c>
      <c r="M96" s="1">
        <v>485</v>
      </c>
      <c r="N96" s="1">
        <v>152156.17999999996</v>
      </c>
      <c r="O96" s="1">
        <v>14981</v>
      </c>
      <c r="P96" s="1">
        <v>6068888.089999998</v>
      </c>
      <c r="Q96" s="1">
        <v>0</v>
      </c>
      <c r="R96" s="1">
        <v>0</v>
      </c>
      <c r="S96" s="1">
        <v>170234</v>
      </c>
      <c r="T96" s="4">
        <v>30640732.880000029</v>
      </c>
      <c r="U96" s="4">
        <v>25115354.819672108</v>
      </c>
      <c r="V96" s="20"/>
      <c r="W96" s="21"/>
      <c r="X96" s="22"/>
      <c r="Z96" s="33"/>
      <c r="AB96" s="31"/>
      <c r="AC96" s="29"/>
    </row>
    <row r="97" spans="2:29" s="8" customFormat="1" x14ac:dyDescent="0.25">
      <c r="B97" s="3" t="s">
        <v>33</v>
      </c>
      <c r="C97" s="1">
        <v>92718</v>
      </c>
      <c r="D97" s="1">
        <v>14676340.109999998</v>
      </c>
      <c r="E97" s="1">
        <v>123</v>
      </c>
      <c r="F97" s="1">
        <v>18364.850000000006</v>
      </c>
      <c r="G97" s="1">
        <v>3221</v>
      </c>
      <c r="H97" s="1">
        <v>710197.97000000032</v>
      </c>
      <c r="I97" s="1">
        <v>2099</v>
      </c>
      <c r="J97" s="1">
        <v>407973.26000000024</v>
      </c>
      <c r="K97" s="1">
        <v>1729</v>
      </c>
      <c r="L97" s="1">
        <v>378691.80000000005</v>
      </c>
      <c r="M97" s="1">
        <v>166</v>
      </c>
      <c r="N97" s="1">
        <v>52947.689999999966</v>
      </c>
      <c r="O97" s="1">
        <v>6205</v>
      </c>
      <c r="P97" s="1">
        <v>2621313.0500000017</v>
      </c>
      <c r="Q97" s="1">
        <v>0</v>
      </c>
      <c r="R97" s="1">
        <v>0</v>
      </c>
      <c r="S97" s="1">
        <v>106262</v>
      </c>
      <c r="T97" s="4">
        <v>18865828.730000004</v>
      </c>
      <c r="U97" s="4">
        <v>15463794.040983617</v>
      </c>
      <c r="V97" s="20"/>
      <c r="W97" s="21"/>
      <c r="X97" s="22"/>
      <c r="Z97" s="33"/>
      <c r="AB97" s="31"/>
      <c r="AC97" s="29"/>
    </row>
    <row r="98" spans="2:29" s="8" customFormat="1" x14ac:dyDescent="0.25">
      <c r="B98" s="3" t="s">
        <v>16</v>
      </c>
      <c r="C98" s="1">
        <v>357433</v>
      </c>
      <c r="D98" s="1">
        <v>56274761.430000044</v>
      </c>
      <c r="E98" s="1">
        <v>2321</v>
      </c>
      <c r="F98" s="1">
        <v>321078.53000000003</v>
      </c>
      <c r="G98" s="1">
        <v>15480</v>
      </c>
      <c r="H98" s="1">
        <v>3311515.2699999982</v>
      </c>
      <c r="I98" s="1">
        <v>23673</v>
      </c>
      <c r="J98" s="1">
        <v>3135959.7799999989</v>
      </c>
      <c r="K98" s="1">
        <v>6684</v>
      </c>
      <c r="L98" s="1">
        <v>1320477.9000000008</v>
      </c>
      <c r="M98" s="1">
        <v>939</v>
      </c>
      <c r="N98" s="1">
        <v>296443.74000000011</v>
      </c>
      <c r="O98" s="1">
        <v>40963</v>
      </c>
      <c r="P98" s="1">
        <v>16614599.040000008</v>
      </c>
      <c r="Q98" s="1">
        <v>0</v>
      </c>
      <c r="R98" s="1">
        <v>0</v>
      </c>
      <c r="S98" s="1">
        <v>447493</v>
      </c>
      <c r="T98" s="4">
        <v>81274835.689999983</v>
      </c>
      <c r="U98" s="4">
        <v>66618717.778688475</v>
      </c>
      <c r="V98" s="20"/>
      <c r="W98" s="21"/>
      <c r="X98" s="22"/>
      <c r="Z98" s="33"/>
      <c r="AB98" s="31"/>
      <c r="AC98" s="29"/>
    </row>
    <row r="99" spans="2:29" s="8" customFormat="1" x14ac:dyDescent="0.25">
      <c r="B99" s="3" t="s">
        <v>34</v>
      </c>
      <c r="C99" s="1">
        <v>53066</v>
      </c>
      <c r="D99" s="1">
        <v>8535510.9700000025</v>
      </c>
      <c r="E99" s="1">
        <v>216</v>
      </c>
      <c r="F99" s="1">
        <v>31917.339999999989</v>
      </c>
      <c r="G99" s="1">
        <v>1698</v>
      </c>
      <c r="H99" s="1">
        <v>369824.7600000003</v>
      </c>
      <c r="I99" s="1">
        <v>2528</v>
      </c>
      <c r="J99" s="1">
        <v>516954.07000000024</v>
      </c>
      <c r="K99" s="1">
        <v>1206</v>
      </c>
      <c r="L99" s="1">
        <v>256362.25000000003</v>
      </c>
      <c r="M99" s="1">
        <v>254</v>
      </c>
      <c r="N99" s="1">
        <v>98771.189999999959</v>
      </c>
      <c r="O99" s="1">
        <v>15425</v>
      </c>
      <c r="P99" s="1">
        <v>6617266.3500000024</v>
      </c>
      <c r="Q99" s="1">
        <v>1</v>
      </c>
      <c r="R99" s="1">
        <v>668</v>
      </c>
      <c r="S99" s="1">
        <v>74394</v>
      </c>
      <c r="T99" s="4">
        <v>16427274.630000001</v>
      </c>
      <c r="U99" s="4">
        <v>13464979.204918033</v>
      </c>
      <c r="V99" s="20"/>
      <c r="W99" s="21"/>
      <c r="X99" s="22"/>
      <c r="Z99" s="33"/>
      <c r="AB99" s="31"/>
      <c r="AC99" s="29"/>
    </row>
    <row r="100" spans="2:29" s="8" customFormat="1" x14ac:dyDescent="0.25">
      <c r="B100" s="3" t="s">
        <v>18</v>
      </c>
      <c r="C100" s="1">
        <v>100518</v>
      </c>
      <c r="D100" s="1">
        <v>14648578.199999996</v>
      </c>
      <c r="E100" s="1">
        <v>461</v>
      </c>
      <c r="F100" s="1">
        <v>55200.899999999936</v>
      </c>
      <c r="G100" s="1">
        <v>3169</v>
      </c>
      <c r="H100" s="1">
        <v>645459.99000000034</v>
      </c>
      <c r="I100" s="1">
        <v>2769</v>
      </c>
      <c r="J100" s="1">
        <v>541070.56999999995</v>
      </c>
      <c r="K100" s="1">
        <v>1270</v>
      </c>
      <c r="L100" s="1">
        <v>229297.01000000013</v>
      </c>
      <c r="M100" s="1">
        <v>257</v>
      </c>
      <c r="N100" s="1">
        <v>82585.00999999998</v>
      </c>
      <c r="O100" s="1">
        <v>34350</v>
      </c>
      <c r="P100" s="1">
        <v>12726901.240000002</v>
      </c>
      <c r="Q100" s="1">
        <v>1641</v>
      </c>
      <c r="R100" s="1">
        <v>770915</v>
      </c>
      <c r="S100" s="1">
        <v>144435</v>
      </c>
      <c r="T100" s="4">
        <v>29700012.910000015</v>
      </c>
      <c r="U100" s="4">
        <v>24344272.877049174</v>
      </c>
      <c r="V100" s="20"/>
      <c r="W100" s="21"/>
      <c r="X100" s="22"/>
      <c r="Z100" s="30"/>
      <c r="AB100" s="31"/>
      <c r="AC100" s="29"/>
    </row>
    <row r="101" spans="2:29" s="8" customFormat="1" x14ac:dyDescent="0.25">
      <c r="B101" s="3" t="s">
        <v>19</v>
      </c>
      <c r="C101" s="1">
        <v>708791</v>
      </c>
      <c r="D101" s="1">
        <v>96521682.269999936</v>
      </c>
      <c r="E101" s="1">
        <v>1330</v>
      </c>
      <c r="F101" s="1">
        <v>174561.85000000003</v>
      </c>
      <c r="G101" s="1">
        <v>15244</v>
      </c>
      <c r="H101" s="1">
        <v>3251158.2400000007</v>
      </c>
      <c r="I101" s="1">
        <v>27003</v>
      </c>
      <c r="J101" s="1">
        <v>4073824.7899999968</v>
      </c>
      <c r="K101" s="1">
        <v>3117</v>
      </c>
      <c r="L101" s="1">
        <v>648320.94000000018</v>
      </c>
      <c r="M101" s="1">
        <v>388</v>
      </c>
      <c r="N101" s="1">
        <v>123761.53999999991</v>
      </c>
      <c r="O101" s="1">
        <v>1027</v>
      </c>
      <c r="P101" s="1">
        <v>404847.16999999987</v>
      </c>
      <c r="Q101" s="1">
        <v>1</v>
      </c>
      <c r="R101" s="1">
        <v>167</v>
      </c>
      <c r="S101" s="1">
        <v>756901</v>
      </c>
      <c r="T101" s="4">
        <v>105198323.72999994</v>
      </c>
      <c r="U101" s="4">
        <v>86228134.204918176</v>
      </c>
      <c r="V101" s="20"/>
      <c r="W101" s="21"/>
      <c r="X101" s="22"/>
      <c r="Z101" s="30"/>
      <c r="AB101" s="31"/>
      <c r="AC101" s="29"/>
    </row>
    <row r="102" spans="2:29" s="8" customFormat="1" x14ac:dyDescent="0.25">
      <c r="B102" s="3" t="s">
        <v>20</v>
      </c>
      <c r="C102" s="1">
        <v>50732</v>
      </c>
      <c r="D102" s="1">
        <v>7934899.9699999979</v>
      </c>
      <c r="E102" s="1">
        <v>245</v>
      </c>
      <c r="F102" s="1">
        <v>36915.049999999974</v>
      </c>
      <c r="G102" s="1">
        <v>2020</v>
      </c>
      <c r="H102" s="1">
        <v>437419.44000000006</v>
      </c>
      <c r="I102" s="1">
        <v>2312</v>
      </c>
      <c r="J102" s="1">
        <v>447107.38000000041</v>
      </c>
      <c r="K102" s="1">
        <v>889</v>
      </c>
      <c r="L102" s="1">
        <v>192309.67000000013</v>
      </c>
      <c r="M102" s="1">
        <v>373</v>
      </c>
      <c r="N102" s="1">
        <v>118307.23999999993</v>
      </c>
      <c r="O102" s="1">
        <v>16156</v>
      </c>
      <c r="P102" s="1">
        <v>6881903.3400000026</v>
      </c>
      <c r="Q102" s="1">
        <v>0</v>
      </c>
      <c r="R102" s="1">
        <v>0</v>
      </c>
      <c r="S102" s="1">
        <v>72727</v>
      </c>
      <c r="T102" s="4">
        <v>16048862.09</v>
      </c>
      <c r="U102" s="4">
        <v>13154804.991803287</v>
      </c>
      <c r="V102" s="20"/>
      <c r="W102" s="21"/>
      <c r="X102" s="22"/>
      <c r="Z102" s="30"/>
      <c r="AB102" s="31"/>
      <c r="AC102" s="29"/>
    </row>
    <row r="103" spans="2:29" s="8" customFormat="1" x14ac:dyDescent="0.25">
      <c r="B103" s="3" t="s">
        <v>21</v>
      </c>
      <c r="C103" s="1">
        <v>68978</v>
      </c>
      <c r="D103" s="1">
        <v>11099126.910000006</v>
      </c>
      <c r="E103" s="1">
        <v>257</v>
      </c>
      <c r="F103" s="1">
        <v>38515.099999999984</v>
      </c>
      <c r="G103" s="1">
        <v>2894</v>
      </c>
      <c r="H103" s="1">
        <v>654683.23000000033</v>
      </c>
      <c r="I103" s="1">
        <v>1814</v>
      </c>
      <c r="J103" s="1">
        <v>358990.77000000025</v>
      </c>
      <c r="K103" s="1">
        <v>1059</v>
      </c>
      <c r="L103" s="1">
        <v>229020.27000000011</v>
      </c>
      <c r="M103" s="1">
        <v>419</v>
      </c>
      <c r="N103" s="1">
        <v>164901.96</v>
      </c>
      <c r="O103" s="1">
        <v>17135</v>
      </c>
      <c r="P103" s="1">
        <v>7333487.0899999989</v>
      </c>
      <c r="Q103" s="1">
        <v>3004</v>
      </c>
      <c r="R103" s="1">
        <v>2060388</v>
      </c>
      <c r="S103" s="1">
        <v>95560</v>
      </c>
      <c r="T103" s="4">
        <v>21939112.769999996</v>
      </c>
      <c r="U103" s="4">
        <v>17982879.319672123</v>
      </c>
      <c r="V103" s="20"/>
      <c r="W103" s="21"/>
      <c r="X103" s="22"/>
      <c r="Z103" s="30"/>
      <c r="AB103" s="31"/>
      <c r="AC103" s="29"/>
    </row>
    <row r="104" spans="2:29" s="8" customFormat="1" x14ac:dyDescent="0.25">
      <c r="B104" s="3" t="s">
        <v>22</v>
      </c>
      <c r="C104" s="1">
        <v>65168</v>
      </c>
      <c r="D104" s="1">
        <v>10167474.189999999</v>
      </c>
      <c r="E104" s="1">
        <v>224</v>
      </c>
      <c r="F104" s="1">
        <v>33726.689999999981</v>
      </c>
      <c r="G104" s="1">
        <v>3139</v>
      </c>
      <c r="H104" s="1">
        <v>675252.05999999959</v>
      </c>
      <c r="I104" s="1">
        <v>1028</v>
      </c>
      <c r="J104" s="1">
        <v>195334.11000000002</v>
      </c>
      <c r="K104" s="1">
        <v>2791</v>
      </c>
      <c r="L104" s="1">
        <v>592818.95000000019</v>
      </c>
      <c r="M104" s="1">
        <v>321</v>
      </c>
      <c r="N104" s="1">
        <v>116898.36999999991</v>
      </c>
      <c r="O104" s="1">
        <v>13439</v>
      </c>
      <c r="P104" s="1">
        <v>5643707.2300000032</v>
      </c>
      <c r="Q104" s="1">
        <v>0</v>
      </c>
      <c r="R104" s="1">
        <v>0</v>
      </c>
      <c r="S104" s="1">
        <v>86110</v>
      </c>
      <c r="T104" s="4">
        <v>17425211.600000005</v>
      </c>
      <c r="U104" s="4">
        <f>+T104/1.22</f>
        <v>14282960.327868856</v>
      </c>
      <c r="V104" s="20"/>
      <c r="W104" s="21"/>
      <c r="X104" s="22"/>
      <c r="Z104" s="30"/>
      <c r="AB104" s="31"/>
      <c r="AC104" s="29"/>
    </row>
    <row r="105" spans="2:29" s="8" customFormat="1" x14ac:dyDescent="0.25">
      <c r="B105" s="3" t="s">
        <v>35</v>
      </c>
      <c r="C105" s="1">
        <v>90416</v>
      </c>
      <c r="D105" s="1">
        <v>14166554.580000013</v>
      </c>
      <c r="E105" s="1">
        <v>749</v>
      </c>
      <c r="F105" s="1">
        <v>60299.539999999957</v>
      </c>
      <c r="G105" s="1">
        <v>4817</v>
      </c>
      <c r="H105" s="1">
        <v>1039936.1799999999</v>
      </c>
      <c r="I105" s="1">
        <v>2252</v>
      </c>
      <c r="J105" s="1">
        <v>273417.38</v>
      </c>
      <c r="K105" s="1">
        <v>2988</v>
      </c>
      <c r="L105" s="1">
        <v>608332.81999999983</v>
      </c>
      <c r="M105" s="1">
        <v>546</v>
      </c>
      <c r="N105" s="1">
        <v>180789.47999999995</v>
      </c>
      <c r="O105" s="1">
        <v>18543</v>
      </c>
      <c r="P105" s="1">
        <v>7599870.7099999981</v>
      </c>
      <c r="Q105" s="1">
        <v>0</v>
      </c>
      <c r="R105" s="1">
        <v>0</v>
      </c>
      <c r="S105" s="1">
        <v>120311</v>
      </c>
      <c r="T105" s="4">
        <v>23929200.690000001</v>
      </c>
      <c r="U105" s="4">
        <v>19614098.926229518</v>
      </c>
      <c r="V105" s="20"/>
      <c r="W105" s="21"/>
      <c r="X105" s="22"/>
      <c r="Z105" s="30"/>
      <c r="AB105" s="31"/>
      <c r="AC105" s="29"/>
    </row>
    <row r="106" spans="2:29" s="8" customFormat="1" x14ac:dyDescent="0.25">
      <c r="B106" s="3" t="s">
        <v>36</v>
      </c>
      <c r="C106" s="1">
        <v>348894</v>
      </c>
      <c r="D106" s="1">
        <v>53061592.83000005</v>
      </c>
      <c r="E106" s="1">
        <v>747</v>
      </c>
      <c r="F106" s="1">
        <v>110326.42999999995</v>
      </c>
      <c r="G106" s="1">
        <v>9661</v>
      </c>
      <c r="H106" s="1">
        <v>2093707.1800000002</v>
      </c>
      <c r="I106" s="1">
        <v>7222</v>
      </c>
      <c r="J106" s="1">
        <v>1408915.9300000006</v>
      </c>
      <c r="K106" s="1">
        <v>2791</v>
      </c>
      <c r="L106" s="1">
        <v>587685.09</v>
      </c>
      <c r="M106" s="1">
        <v>410</v>
      </c>
      <c r="N106" s="1">
        <v>139117.43999999994</v>
      </c>
      <c r="O106" s="1">
        <v>1149</v>
      </c>
      <c r="P106" s="1">
        <v>461200.15</v>
      </c>
      <c r="Q106" s="1">
        <v>0</v>
      </c>
      <c r="R106" s="1">
        <v>0</v>
      </c>
      <c r="S106" s="1">
        <v>370874</v>
      </c>
      <c r="T106" s="4">
        <v>57862545.050000042</v>
      </c>
      <c r="U106" s="4">
        <f>+T106/1.22</f>
        <v>47428315.614754133</v>
      </c>
      <c r="V106" s="20"/>
      <c r="W106" s="21"/>
      <c r="X106" s="22"/>
      <c r="Z106" s="30"/>
      <c r="AB106" s="31"/>
      <c r="AC106" s="29"/>
    </row>
    <row r="107" spans="2:29" s="8" customFormat="1" x14ac:dyDescent="0.25">
      <c r="B107" s="5" t="s">
        <v>25</v>
      </c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7">
        <v>865994</v>
      </c>
      <c r="U107" s="7">
        <f>+T107/1.22</f>
        <v>709831.14754098363</v>
      </c>
      <c r="V107" s="23"/>
      <c r="W107" s="7"/>
      <c r="X107" s="24"/>
      <c r="Z107" s="30"/>
      <c r="AB107" s="31"/>
      <c r="AC107" s="29"/>
    </row>
    <row r="108" spans="2:29" s="8" customFormat="1" x14ac:dyDescent="0.25">
      <c r="B108" s="5" t="s">
        <v>39</v>
      </c>
      <c r="C108" s="7">
        <f>SUM(C94:C107)</f>
        <v>2172451</v>
      </c>
      <c r="D108" s="7">
        <f t="shared" ref="D108:T108" si="10">SUM(D94:D107)</f>
        <v>323388112.62</v>
      </c>
      <c r="E108" s="7">
        <f t="shared" si="10"/>
        <v>10262</v>
      </c>
      <c r="F108" s="7">
        <f t="shared" si="10"/>
        <v>1234921.4599999997</v>
      </c>
      <c r="G108" s="7">
        <f t="shared" si="10"/>
        <v>71578</v>
      </c>
      <c r="H108" s="7">
        <f t="shared" si="10"/>
        <v>15360651.279999997</v>
      </c>
      <c r="I108" s="7">
        <f t="shared" si="10"/>
        <v>84557</v>
      </c>
      <c r="J108" s="7">
        <f t="shared" si="10"/>
        <v>13677421.779999997</v>
      </c>
      <c r="K108" s="7">
        <f t="shared" si="10"/>
        <v>29673</v>
      </c>
      <c r="L108" s="7">
        <f t="shared" si="10"/>
        <v>6087522.4400000013</v>
      </c>
      <c r="M108" s="7">
        <f t="shared" si="10"/>
        <v>4985</v>
      </c>
      <c r="N108" s="7">
        <f t="shared" si="10"/>
        <v>1682375.3299999994</v>
      </c>
      <c r="O108" s="7">
        <f t="shared" si="10"/>
        <v>225833</v>
      </c>
      <c r="P108" s="7">
        <f t="shared" si="10"/>
        <v>91450303.920000032</v>
      </c>
      <c r="Q108" s="7">
        <f t="shared" si="10"/>
        <v>7603</v>
      </c>
      <c r="R108" s="7">
        <f t="shared" si="10"/>
        <v>3716549</v>
      </c>
      <c r="S108" s="7">
        <f t="shared" si="10"/>
        <v>2606943</v>
      </c>
      <c r="T108" s="7">
        <f t="shared" si="10"/>
        <v>457463858.06000006</v>
      </c>
      <c r="U108" s="7">
        <f t="shared" ref="U108" si="11">SUM(U94:U107)</f>
        <v>374970375.45901656</v>
      </c>
      <c r="V108" s="23">
        <v>85321871.967213109</v>
      </c>
      <c r="W108" s="7">
        <f>134218636.065574-3457765-3017820</f>
        <v>127743051.06557399</v>
      </c>
      <c r="X108" s="24">
        <f>+U108-V108+W108</f>
        <v>417391554.55737746</v>
      </c>
      <c r="Z108" s="30"/>
      <c r="AB108" s="31"/>
      <c r="AC108" s="29"/>
    </row>
    <row r="109" spans="2:29" s="8" customFormat="1" x14ac:dyDescent="0.25">
      <c r="B109" s="3" t="s">
        <v>31</v>
      </c>
      <c r="C109" s="1">
        <v>36615</v>
      </c>
      <c r="D109" s="1">
        <v>5807457.5899999971</v>
      </c>
      <c r="E109" s="1">
        <v>183</v>
      </c>
      <c r="F109" s="1">
        <v>27312.399999999987</v>
      </c>
      <c r="G109" s="1">
        <v>1675</v>
      </c>
      <c r="H109" s="1">
        <v>360445.87000000017</v>
      </c>
      <c r="I109" s="1">
        <v>1859</v>
      </c>
      <c r="J109" s="1">
        <v>370383.53</v>
      </c>
      <c r="K109" s="1">
        <v>894</v>
      </c>
      <c r="L109" s="1">
        <v>190252.44</v>
      </c>
      <c r="M109" s="1">
        <v>262</v>
      </c>
      <c r="N109" s="1">
        <v>100316.35999999993</v>
      </c>
      <c r="O109" s="1">
        <v>14952</v>
      </c>
      <c r="P109" s="1">
        <v>6286953.1900000023</v>
      </c>
      <c r="Q109" s="1">
        <v>0</v>
      </c>
      <c r="R109" s="1">
        <v>0</v>
      </c>
      <c r="S109" s="1">
        <v>56440</v>
      </c>
      <c r="T109" s="4">
        <v>13143121.379999988</v>
      </c>
      <c r="U109" s="4">
        <f>+T109/1.22</f>
        <v>10773050.3114754</v>
      </c>
      <c r="V109" s="20"/>
      <c r="W109" s="21"/>
      <c r="X109" s="22"/>
      <c r="Z109" s="33"/>
      <c r="AB109" s="31"/>
      <c r="AC109" s="29"/>
    </row>
    <row r="110" spans="2:29" s="8" customFormat="1" x14ac:dyDescent="0.25">
      <c r="B110" s="3" t="s">
        <v>13</v>
      </c>
      <c r="C110" s="1">
        <v>50830</v>
      </c>
      <c r="D110" s="1">
        <v>7767263.1499999948</v>
      </c>
      <c r="E110" s="1">
        <v>2565</v>
      </c>
      <c r="F110" s="1">
        <v>196169.76999999993</v>
      </c>
      <c r="G110" s="1">
        <v>2415</v>
      </c>
      <c r="H110" s="1">
        <v>527537.04999999993</v>
      </c>
      <c r="I110" s="1">
        <v>3214</v>
      </c>
      <c r="J110" s="1">
        <v>594759.92000000062</v>
      </c>
      <c r="K110" s="1">
        <v>1312</v>
      </c>
      <c r="L110" s="1">
        <v>287476.90999999992</v>
      </c>
      <c r="M110" s="1">
        <v>303</v>
      </c>
      <c r="N110" s="1">
        <v>121597.45999999995</v>
      </c>
      <c r="O110" s="1">
        <v>29820</v>
      </c>
      <c r="P110" s="1">
        <v>11446717.370000001</v>
      </c>
      <c r="Q110" s="1">
        <v>2261</v>
      </c>
      <c r="R110" s="1">
        <v>787204</v>
      </c>
      <c r="S110" s="1">
        <v>92720</v>
      </c>
      <c r="T110" s="4">
        <v>21728722.010000005</v>
      </c>
      <c r="U110" s="4">
        <f>+T110/1.22</f>
        <v>17810427.877049185</v>
      </c>
      <c r="V110" s="20"/>
      <c r="W110" s="21"/>
      <c r="X110" s="22"/>
      <c r="Z110" s="33"/>
      <c r="AB110" s="31"/>
      <c r="AC110" s="29"/>
    </row>
    <row r="111" spans="2:29" s="8" customFormat="1" x14ac:dyDescent="0.25">
      <c r="B111" s="3" t="s">
        <v>32</v>
      </c>
      <c r="C111" s="1">
        <v>124230</v>
      </c>
      <c r="D111" s="1">
        <v>19060218.910000008</v>
      </c>
      <c r="E111" s="1">
        <v>862</v>
      </c>
      <c r="F111" s="1">
        <v>128473.29999999994</v>
      </c>
      <c r="G111" s="1">
        <v>5894</v>
      </c>
      <c r="H111" s="1">
        <v>1221944.6900000004</v>
      </c>
      <c r="I111" s="1">
        <v>6568</v>
      </c>
      <c r="J111" s="1">
        <v>1283361.5100000002</v>
      </c>
      <c r="K111" s="1">
        <v>2595</v>
      </c>
      <c r="L111" s="1">
        <v>501408.38000000012</v>
      </c>
      <c r="M111" s="1">
        <v>599</v>
      </c>
      <c r="N111" s="1">
        <v>188282.69000000006</v>
      </c>
      <c r="O111" s="1">
        <v>14661</v>
      </c>
      <c r="P111" s="1">
        <v>5972139.1500000013</v>
      </c>
      <c r="Q111" s="1">
        <v>1</v>
      </c>
      <c r="R111" s="1">
        <v>668</v>
      </c>
      <c r="S111" s="1">
        <v>155410</v>
      </c>
      <c r="T111" s="4">
        <v>28356496.330000024</v>
      </c>
      <c r="U111" s="4">
        <f t="shared" ref="U111:U121" si="12">+T111/1.22</f>
        <v>23243029.778688546</v>
      </c>
      <c r="V111" s="20"/>
      <c r="W111" s="21"/>
      <c r="X111" s="22"/>
      <c r="Z111" s="33"/>
      <c r="AB111" s="31"/>
      <c r="AC111" s="29"/>
    </row>
    <row r="112" spans="2:29" s="8" customFormat="1" x14ac:dyDescent="0.25">
      <c r="B112" s="3" t="s">
        <v>33</v>
      </c>
      <c r="C112" s="1">
        <v>75471</v>
      </c>
      <c r="D112" s="1">
        <v>11981280.900000006</v>
      </c>
      <c r="E112" s="1">
        <v>113</v>
      </c>
      <c r="F112" s="1">
        <v>16867.600000000006</v>
      </c>
      <c r="G112" s="1">
        <v>2854</v>
      </c>
      <c r="H112" s="1">
        <v>626860.99</v>
      </c>
      <c r="I112" s="1">
        <v>2120</v>
      </c>
      <c r="J112" s="1">
        <v>407496.55000000028</v>
      </c>
      <c r="K112" s="1">
        <v>1471</v>
      </c>
      <c r="L112" s="1">
        <v>317086.55000000034</v>
      </c>
      <c r="M112" s="1">
        <v>142</v>
      </c>
      <c r="N112" s="1">
        <v>49308.289999999972</v>
      </c>
      <c r="O112" s="1">
        <v>5499</v>
      </c>
      <c r="P112" s="1">
        <v>2325595.54</v>
      </c>
      <c r="Q112" s="1">
        <v>0</v>
      </c>
      <c r="R112" s="1">
        <v>0</v>
      </c>
      <c r="S112" s="1">
        <v>87670</v>
      </c>
      <c r="T112" s="4">
        <v>15724496.420000004</v>
      </c>
      <c r="U112" s="4">
        <f t="shared" si="12"/>
        <v>12888931.491803283</v>
      </c>
      <c r="V112" s="20"/>
      <c r="W112" s="21"/>
      <c r="X112" s="22"/>
      <c r="Z112" s="33"/>
      <c r="AB112" s="31"/>
      <c r="AC112" s="29"/>
    </row>
    <row r="113" spans="2:29" s="8" customFormat="1" x14ac:dyDescent="0.25">
      <c r="B113" s="3" t="s">
        <v>16</v>
      </c>
      <c r="C113" s="1">
        <v>338137</v>
      </c>
      <c r="D113" s="1">
        <v>53302908.120000094</v>
      </c>
      <c r="E113" s="1">
        <v>2371</v>
      </c>
      <c r="F113" s="1">
        <v>327406.91000000032</v>
      </c>
      <c r="G113" s="1">
        <v>15007</v>
      </c>
      <c r="H113" s="1">
        <v>3239787.44</v>
      </c>
      <c r="I113" s="1">
        <v>23422</v>
      </c>
      <c r="J113" s="1">
        <v>3058259.3799999985</v>
      </c>
      <c r="K113" s="1">
        <v>6106</v>
      </c>
      <c r="L113" s="1">
        <v>1217323.0399999996</v>
      </c>
      <c r="M113" s="1">
        <v>969</v>
      </c>
      <c r="N113" s="1">
        <v>308305.92000000027</v>
      </c>
      <c r="O113" s="1">
        <v>40281</v>
      </c>
      <c r="P113" s="1">
        <v>16412377.639999993</v>
      </c>
      <c r="Q113" s="1">
        <v>1</v>
      </c>
      <c r="R113" s="1">
        <v>709</v>
      </c>
      <c r="S113" s="1">
        <v>426294</v>
      </c>
      <c r="T113" s="4">
        <v>77867077.88000004</v>
      </c>
      <c r="U113" s="4">
        <f t="shared" si="12"/>
        <v>63825473.672131181</v>
      </c>
      <c r="V113" s="20"/>
      <c r="W113" s="21"/>
      <c r="X113" s="22"/>
      <c r="Z113" s="33"/>
      <c r="AB113" s="31"/>
      <c r="AC113" s="29"/>
    </row>
    <row r="114" spans="2:29" s="8" customFormat="1" x14ac:dyDescent="0.25">
      <c r="B114" s="3" t="s">
        <v>34</v>
      </c>
      <c r="C114" s="1">
        <v>46554</v>
      </c>
      <c r="D114" s="1">
        <v>7498258.0599999931</v>
      </c>
      <c r="E114" s="1">
        <v>233</v>
      </c>
      <c r="F114" s="1">
        <v>35078.18</v>
      </c>
      <c r="G114" s="1">
        <v>1581</v>
      </c>
      <c r="H114" s="1">
        <v>348115.5400000001</v>
      </c>
      <c r="I114" s="1">
        <v>2427</v>
      </c>
      <c r="J114" s="1">
        <v>493212.31000000017</v>
      </c>
      <c r="K114" s="1">
        <v>877</v>
      </c>
      <c r="L114" s="1">
        <v>187252.7000000001</v>
      </c>
      <c r="M114" s="1">
        <v>254</v>
      </c>
      <c r="N114" s="1">
        <v>102467.07999999993</v>
      </c>
      <c r="O114" s="1">
        <v>13381</v>
      </c>
      <c r="P114" s="1">
        <v>5741844.4900000021</v>
      </c>
      <c r="Q114" s="1">
        <v>1</v>
      </c>
      <c r="R114" s="1">
        <v>668</v>
      </c>
      <c r="S114" s="1">
        <v>65308</v>
      </c>
      <c r="T114" s="4">
        <v>14406896.059999995</v>
      </c>
      <c r="U114" s="4">
        <f t="shared" si="12"/>
        <v>11808931.196721308</v>
      </c>
      <c r="V114" s="20"/>
      <c r="W114" s="21"/>
      <c r="X114" s="22"/>
      <c r="Z114" s="30"/>
      <c r="AB114" s="31"/>
      <c r="AC114" s="29"/>
    </row>
    <row r="115" spans="2:29" s="8" customFormat="1" x14ac:dyDescent="0.25">
      <c r="B115" s="3" t="s">
        <v>18</v>
      </c>
      <c r="C115" s="1">
        <v>90454</v>
      </c>
      <c r="D115" s="1">
        <v>13154456.710000001</v>
      </c>
      <c r="E115" s="1">
        <v>568</v>
      </c>
      <c r="F115" s="1">
        <v>72543.59</v>
      </c>
      <c r="G115" s="1">
        <v>3375</v>
      </c>
      <c r="H115" s="1">
        <v>683452.77</v>
      </c>
      <c r="I115" s="1">
        <v>2783</v>
      </c>
      <c r="J115" s="1">
        <v>544229.04999999993</v>
      </c>
      <c r="K115" s="1">
        <v>1253</v>
      </c>
      <c r="L115" s="1">
        <v>239991.27000000014</v>
      </c>
      <c r="M115" s="1">
        <v>371</v>
      </c>
      <c r="N115" s="1">
        <v>101535.75999999995</v>
      </c>
      <c r="O115" s="1">
        <v>27174</v>
      </c>
      <c r="P115" s="1">
        <v>10102558.630000005</v>
      </c>
      <c r="Q115" s="1">
        <v>204</v>
      </c>
      <c r="R115" s="1">
        <v>36308</v>
      </c>
      <c r="S115" s="1">
        <v>126183</v>
      </c>
      <c r="T115" s="4">
        <v>24935074.960000038</v>
      </c>
      <c r="U115" s="4">
        <f t="shared" si="12"/>
        <v>20438586.032786917</v>
      </c>
      <c r="V115" s="20"/>
      <c r="W115" s="21"/>
      <c r="X115" s="22"/>
      <c r="Z115" s="30"/>
      <c r="AB115" s="31"/>
      <c r="AC115" s="29"/>
    </row>
    <row r="116" spans="2:29" s="8" customFormat="1" x14ac:dyDescent="0.25">
      <c r="B116" s="3" t="s">
        <v>19</v>
      </c>
      <c r="C116" s="1">
        <v>677691</v>
      </c>
      <c r="D116" s="1">
        <v>91155056.889999971</v>
      </c>
      <c r="E116" s="1">
        <v>1249</v>
      </c>
      <c r="F116" s="1">
        <v>166310.60000000012</v>
      </c>
      <c r="G116" s="1">
        <v>15047</v>
      </c>
      <c r="H116" s="1">
        <v>3214144.1699999981</v>
      </c>
      <c r="I116" s="1">
        <v>27325</v>
      </c>
      <c r="J116" s="1">
        <v>4003208.2899999968</v>
      </c>
      <c r="K116" s="1">
        <v>2973</v>
      </c>
      <c r="L116" s="1">
        <v>613782.81000000006</v>
      </c>
      <c r="M116" s="1">
        <v>395</v>
      </c>
      <c r="N116" s="1">
        <v>125624.07999999989</v>
      </c>
      <c r="O116" s="1">
        <v>1095</v>
      </c>
      <c r="P116" s="1">
        <v>421450.55999999982</v>
      </c>
      <c r="Q116" s="1">
        <v>0</v>
      </c>
      <c r="R116" s="1">
        <v>0</v>
      </c>
      <c r="S116" s="1">
        <v>725775</v>
      </c>
      <c r="T116" s="4">
        <v>99699577.399999991</v>
      </c>
      <c r="U116" s="4">
        <f t="shared" si="12"/>
        <v>81720965.081967205</v>
      </c>
      <c r="V116" s="20"/>
      <c r="W116" s="21"/>
      <c r="X116" s="22"/>
      <c r="Z116" s="30"/>
      <c r="AB116" s="31"/>
      <c r="AC116" s="29"/>
    </row>
    <row r="117" spans="2:29" s="8" customFormat="1" x14ac:dyDescent="0.25">
      <c r="B117" s="3" t="s">
        <v>20</v>
      </c>
      <c r="C117" s="1">
        <v>42549</v>
      </c>
      <c r="D117" s="1">
        <v>6659060.2899999982</v>
      </c>
      <c r="E117" s="1">
        <v>302</v>
      </c>
      <c r="F117" s="1">
        <v>45459.399999999987</v>
      </c>
      <c r="G117" s="1">
        <v>1952</v>
      </c>
      <c r="H117" s="1">
        <v>427336.12999999995</v>
      </c>
      <c r="I117" s="1">
        <v>2344</v>
      </c>
      <c r="J117" s="1">
        <v>455889.44000000012</v>
      </c>
      <c r="K117" s="1">
        <v>902</v>
      </c>
      <c r="L117" s="1">
        <v>195849.43999999994</v>
      </c>
      <c r="M117" s="1">
        <v>316</v>
      </c>
      <c r="N117" s="1">
        <v>105297.91999999993</v>
      </c>
      <c r="O117" s="1">
        <v>15661</v>
      </c>
      <c r="P117" s="1">
        <v>6637096.8900000015</v>
      </c>
      <c r="Q117" s="1">
        <v>0</v>
      </c>
      <c r="R117" s="1">
        <v>0</v>
      </c>
      <c r="S117" s="1">
        <v>64026</v>
      </c>
      <c r="T117" s="4">
        <v>14525989.510000004</v>
      </c>
      <c r="U117" s="4">
        <f t="shared" si="12"/>
        <v>11906548.778688528</v>
      </c>
      <c r="V117" s="20"/>
      <c r="W117" s="21"/>
      <c r="X117" s="22"/>
      <c r="Z117" s="30"/>
      <c r="AB117" s="31"/>
      <c r="AC117" s="29"/>
    </row>
    <row r="118" spans="2:29" s="8" customFormat="1" x14ac:dyDescent="0.25">
      <c r="B118" s="3" t="s">
        <v>21</v>
      </c>
      <c r="C118" s="1">
        <v>60709</v>
      </c>
      <c r="D118" s="1">
        <v>9804113.0800000001</v>
      </c>
      <c r="E118" s="1">
        <v>257</v>
      </c>
      <c r="F118" s="1">
        <v>39147.949999999983</v>
      </c>
      <c r="G118" s="1">
        <v>2685</v>
      </c>
      <c r="H118" s="1">
        <v>601944.80000000005</v>
      </c>
      <c r="I118" s="1">
        <v>1839</v>
      </c>
      <c r="J118" s="1">
        <v>368769.62000000005</v>
      </c>
      <c r="K118" s="1">
        <v>1075</v>
      </c>
      <c r="L118" s="1">
        <v>233087.77000000002</v>
      </c>
      <c r="M118" s="1">
        <v>442</v>
      </c>
      <c r="N118" s="1">
        <v>170398.54</v>
      </c>
      <c r="O118" s="1">
        <v>14851</v>
      </c>
      <c r="P118" s="1">
        <v>6348005.450000002</v>
      </c>
      <c r="Q118" s="1">
        <v>3353</v>
      </c>
      <c r="R118" s="1">
        <v>2298429</v>
      </c>
      <c r="S118" s="1">
        <v>85211</v>
      </c>
      <c r="T118" s="4">
        <v>19863889.210000001</v>
      </c>
      <c r="U118" s="4">
        <f t="shared" si="12"/>
        <v>16281876.401639346</v>
      </c>
      <c r="V118" s="20"/>
      <c r="W118" s="21"/>
      <c r="X118" s="22"/>
      <c r="Z118" s="30"/>
      <c r="AB118" s="31"/>
      <c r="AC118" s="29"/>
    </row>
    <row r="119" spans="2:29" s="8" customFormat="1" x14ac:dyDescent="0.25">
      <c r="B119" s="3" t="s">
        <v>22</v>
      </c>
      <c r="C119" s="1">
        <v>56978</v>
      </c>
      <c r="D119" s="1">
        <v>8906604.8199999966</v>
      </c>
      <c r="E119" s="1">
        <v>185</v>
      </c>
      <c r="F119" s="1">
        <v>27399.849999999991</v>
      </c>
      <c r="G119" s="1">
        <v>3159</v>
      </c>
      <c r="H119" s="1">
        <v>684503.08999999985</v>
      </c>
      <c r="I119" s="1">
        <v>1087</v>
      </c>
      <c r="J119" s="1">
        <v>207301.51</v>
      </c>
      <c r="K119" s="1">
        <v>2285</v>
      </c>
      <c r="L119" s="1">
        <v>481378.29000000015</v>
      </c>
      <c r="M119" s="1">
        <v>331</v>
      </c>
      <c r="N119" s="1">
        <v>111741.76999999992</v>
      </c>
      <c r="O119" s="1">
        <v>12613</v>
      </c>
      <c r="P119" s="1">
        <v>5338026.0099999988</v>
      </c>
      <c r="Q119" s="1">
        <v>0</v>
      </c>
      <c r="R119" s="1">
        <v>0</v>
      </c>
      <c r="S119" s="1">
        <v>76638</v>
      </c>
      <c r="T119" s="4">
        <v>15756955.340000002</v>
      </c>
      <c r="U119" s="4">
        <f t="shared" si="12"/>
        <v>12915537.163934428</v>
      </c>
      <c r="V119" s="20"/>
      <c r="W119" s="21"/>
      <c r="X119" s="22"/>
      <c r="Z119" s="30"/>
      <c r="AB119" s="31"/>
      <c r="AC119" s="29"/>
    </row>
    <row r="120" spans="2:29" s="8" customFormat="1" x14ac:dyDescent="0.25">
      <c r="B120" s="3" t="s">
        <v>35</v>
      </c>
      <c r="C120" s="1">
        <v>82003</v>
      </c>
      <c r="D120" s="1">
        <v>12832403.119999988</v>
      </c>
      <c r="E120" s="1">
        <v>721</v>
      </c>
      <c r="F120" s="1">
        <v>59035.499999999956</v>
      </c>
      <c r="G120" s="1">
        <v>4806</v>
      </c>
      <c r="H120" s="1">
        <v>1032581.0700000002</v>
      </c>
      <c r="I120" s="1">
        <v>2433</v>
      </c>
      <c r="J120" s="1">
        <v>302983.1700000001</v>
      </c>
      <c r="K120" s="1">
        <v>1647</v>
      </c>
      <c r="L120" s="1">
        <v>336616.97</v>
      </c>
      <c r="M120" s="1">
        <v>739</v>
      </c>
      <c r="N120" s="1">
        <v>257156.94000000006</v>
      </c>
      <c r="O120" s="1">
        <v>19703</v>
      </c>
      <c r="P120" s="1">
        <v>8068106.54</v>
      </c>
      <c r="Q120" s="1">
        <v>0</v>
      </c>
      <c r="R120" s="1">
        <v>0</v>
      </c>
      <c r="S120" s="1">
        <v>112052</v>
      </c>
      <c r="T120" s="4">
        <v>22888883.31000001</v>
      </c>
      <c r="U120" s="4">
        <f t="shared" si="12"/>
        <v>18761379.76229509</v>
      </c>
      <c r="V120" s="20"/>
      <c r="W120" s="21"/>
      <c r="X120" s="22"/>
      <c r="Z120" s="30"/>
      <c r="AB120" s="31"/>
      <c r="AC120" s="29"/>
    </row>
    <row r="121" spans="2:29" s="8" customFormat="1" x14ac:dyDescent="0.25">
      <c r="B121" s="3" t="s">
        <v>36</v>
      </c>
      <c r="C121" s="1">
        <v>313516</v>
      </c>
      <c r="D121" s="1">
        <v>47658353.900000058</v>
      </c>
      <c r="E121" s="1">
        <v>780</v>
      </c>
      <c r="F121" s="1">
        <v>115725.40000000001</v>
      </c>
      <c r="G121" s="1">
        <v>9728</v>
      </c>
      <c r="H121" s="1">
        <v>2110933.86</v>
      </c>
      <c r="I121" s="1">
        <v>7406</v>
      </c>
      <c r="J121" s="1">
        <v>1437730.7800000005</v>
      </c>
      <c r="K121" s="1">
        <v>2753</v>
      </c>
      <c r="L121" s="1">
        <v>576150.71999999986</v>
      </c>
      <c r="M121" s="1">
        <v>476</v>
      </c>
      <c r="N121" s="1">
        <v>165747.91999999995</v>
      </c>
      <c r="O121" s="1">
        <v>1042</v>
      </c>
      <c r="P121" s="1">
        <v>416837.06999999989</v>
      </c>
      <c r="Q121" s="1">
        <v>0</v>
      </c>
      <c r="R121" s="1">
        <v>0</v>
      </c>
      <c r="S121" s="1">
        <v>335701</v>
      </c>
      <c r="T121" s="4">
        <v>52481479.650000013</v>
      </c>
      <c r="U121" s="4">
        <f t="shared" si="12"/>
        <v>43017606.270491816</v>
      </c>
      <c r="V121" s="20"/>
      <c r="W121" s="21"/>
      <c r="X121" s="22"/>
      <c r="Z121" s="30"/>
      <c r="AB121" s="31"/>
      <c r="AC121" s="29"/>
    </row>
    <row r="122" spans="2:29" s="8" customFormat="1" x14ac:dyDescent="0.25">
      <c r="B122" s="5" t="s">
        <v>25</v>
      </c>
      <c r="C122" s="5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7">
        <v>982933.06160000013</v>
      </c>
      <c r="U122" s="7">
        <f>+T122/1.22</f>
        <v>805682.83737704926</v>
      </c>
      <c r="V122" s="23"/>
      <c r="W122" s="7"/>
      <c r="X122" s="24"/>
      <c r="Z122" s="30"/>
      <c r="AB122" s="31"/>
      <c r="AC122" s="29"/>
    </row>
    <row r="123" spans="2:29" s="8" customFormat="1" x14ac:dyDescent="0.25">
      <c r="B123" s="5" t="s">
        <v>40</v>
      </c>
      <c r="C123" s="7">
        <f>SUM(C109:C122)</f>
        <v>1995737</v>
      </c>
      <c r="D123" s="7">
        <f t="shared" ref="D123:S123" si="13">SUM(D109:D122)</f>
        <v>295587435.54000008</v>
      </c>
      <c r="E123" s="7">
        <f t="shared" si="13"/>
        <v>10389</v>
      </c>
      <c r="F123" s="7">
        <f t="shared" si="13"/>
        <v>1256930.4500000004</v>
      </c>
      <c r="G123" s="7">
        <f t="shared" si="13"/>
        <v>70178</v>
      </c>
      <c r="H123" s="7">
        <f t="shared" si="13"/>
        <v>15079587.470000001</v>
      </c>
      <c r="I123" s="7">
        <f t="shared" si="13"/>
        <v>84827</v>
      </c>
      <c r="J123" s="7">
        <f t="shared" si="13"/>
        <v>13527585.059999997</v>
      </c>
      <c r="K123" s="7">
        <f t="shared" si="13"/>
        <v>26143</v>
      </c>
      <c r="L123" s="7">
        <f t="shared" si="13"/>
        <v>5377657.29</v>
      </c>
      <c r="M123" s="7">
        <f t="shared" si="13"/>
        <v>5599</v>
      </c>
      <c r="N123" s="7">
        <f t="shared" si="13"/>
        <v>1907780.73</v>
      </c>
      <c r="O123" s="7">
        <f t="shared" si="13"/>
        <v>210733</v>
      </c>
      <c r="P123" s="7">
        <f t="shared" si="13"/>
        <v>85517708.530000016</v>
      </c>
      <c r="Q123" s="7">
        <f t="shared" si="13"/>
        <v>5821</v>
      </c>
      <c r="R123" s="7">
        <f t="shared" si="13"/>
        <v>3123986</v>
      </c>
      <c r="S123" s="7">
        <f t="shared" si="13"/>
        <v>2409428</v>
      </c>
      <c r="T123" s="7">
        <f>SUM(T109:T122)</f>
        <v>422361592.52160007</v>
      </c>
      <c r="U123" s="7">
        <f>SUM(U109:U122)</f>
        <v>346198026.6570493</v>
      </c>
      <c r="V123" s="23">
        <v>78675874.311475411</v>
      </c>
      <c r="W123" s="7">
        <v>0</v>
      </c>
      <c r="X123" s="24">
        <f>+U123-V123+W123</f>
        <v>267522152.3455739</v>
      </c>
      <c r="Z123" s="30"/>
      <c r="AB123" s="31"/>
      <c r="AC123" s="29"/>
    </row>
    <row r="124" spans="2:29" s="8" customFormat="1" x14ac:dyDescent="0.25">
      <c r="B124" s="3" t="s">
        <v>31</v>
      </c>
      <c r="C124" s="1">
        <v>41900</v>
      </c>
      <c r="D124" s="1">
        <v>6639125.5699999994</v>
      </c>
      <c r="E124" s="1">
        <v>270</v>
      </c>
      <c r="F124" s="1">
        <v>40406.849999999984</v>
      </c>
      <c r="G124" s="1">
        <v>1749</v>
      </c>
      <c r="H124" s="1">
        <v>374799.77000000025</v>
      </c>
      <c r="I124" s="1">
        <v>1977</v>
      </c>
      <c r="J124" s="1">
        <v>391379.37000000005</v>
      </c>
      <c r="K124" s="1">
        <v>838</v>
      </c>
      <c r="L124" s="1">
        <v>177498.51</v>
      </c>
      <c r="M124" s="1">
        <v>275</v>
      </c>
      <c r="N124" s="1">
        <v>99649.579999999958</v>
      </c>
      <c r="O124" s="1">
        <v>13337</v>
      </c>
      <c r="P124" s="1">
        <v>5613017.0700000003</v>
      </c>
      <c r="Q124" s="1">
        <v>0</v>
      </c>
      <c r="R124" s="1">
        <v>0</v>
      </c>
      <c r="S124" s="1">
        <v>60346</v>
      </c>
      <c r="T124" s="4">
        <v>13335876.719999995</v>
      </c>
      <c r="U124" s="4">
        <v>10931046.49180329</v>
      </c>
      <c r="V124" s="20"/>
      <c r="W124" s="21"/>
      <c r="X124" s="22"/>
      <c r="Z124" s="33"/>
      <c r="AB124" s="31"/>
      <c r="AC124" s="29"/>
    </row>
    <row r="125" spans="2:29" s="8" customFormat="1" x14ac:dyDescent="0.25">
      <c r="B125" s="3" t="s">
        <v>13</v>
      </c>
      <c r="C125" s="1">
        <v>54500</v>
      </c>
      <c r="D125" s="1">
        <v>8346022.399999992</v>
      </c>
      <c r="E125" s="1">
        <v>2717</v>
      </c>
      <c r="F125" s="1">
        <v>205113.71</v>
      </c>
      <c r="G125" s="1">
        <v>2422</v>
      </c>
      <c r="H125" s="1">
        <v>524251.29999999993</v>
      </c>
      <c r="I125" s="1">
        <v>3434</v>
      </c>
      <c r="J125" s="1">
        <v>651777.93999999994</v>
      </c>
      <c r="K125" s="1">
        <v>1315</v>
      </c>
      <c r="L125" s="1">
        <v>292382.45000000007</v>
      </c>
      <c r="M125" s="1">
        <v>327</v>
      </c>
      <c r="N125" s="1">
        <v>119928.52999999994</v>
      </c>
      <c r="O125" s="1">
        <v>24912</v>
      </c>
      <c r="P125" s="1">
        <v>9666459.1299999971</v>
      </c>
      <c r="Q125" s="1">
        <v>1511</v>
      </c>
      <c r="R125" s="1">
        <v>764925</v>
      </c>
      <c r="S125" s="1">
        <v>91138</v>
      </c>
      <c r="T125" s="4">
        <v>20570862.970000006</v>
      </c>
      <c r="U125" s="4">
        <v>16861363.090163946</v>
      </c>
      <c r="V125" s="20"/>
      <c r="W125" s="21"/>
      <c r="X125" s="22"/>
      <c r="Z125" s="33"/>
      <c r="AB125" s="31"/>
      <c r="AC125" s="29"/>
    </row>
    <row r="126" spans="2:29" s="8" customFormat="1" x14ac:dyDescent="0.25">
      <c r="B126" s="3" t="s">
        <v>32</v>
      </c>
      <c r="C126" s="1">
        <v>138699</v>
      </c>
      <c r="D126" s="1">
        <v>21293120.460000008</v>
      </c>
      <c r="E126" s="1">
        <v>892</v>
      </c>
      <c r="F126" s="1">
        <v>134155.29999999996</v>
      </c>
      <c r="G126" s="1">
        <v>5920</v>
      </c>
      <c r="H126" s="1">
        <v>1220974.8200000003</v>
      </c>
      <c r="I126" s="1">
        <v>7021</v>
      </c>
      <c r="J126" s="1">
        <v>1379975.3699999996</v>
      </c>
      <c r="K126" s="1">
        <v>2564</v>
      </c>
      <c r="L126" s="1">
        <v>510690.39</v>
      </c>
      <c r="M126" s="1">
        <v>790</v>
      </c>
      <c r="N126" s="1">
        <v>234931.34000000014</v>
      </c>
      <c r="O126" s="1">
        <v>14622</v>
      </c>
      <c r="P126" s="1">
        <v>5917955.9600000018</v>
      </c>
      <c r="Q126" s="1">
        <v>0</v>
      </c>
      <c r="R126" s="1">
        <v>0</v>
      </c>
      <c r="S126" s="1">
        <v>170508</v>
      </c>
      <c r="T126" s="4">
        <v>30691803.639999971</v>
      </c>
      <c r="U126" s="4">
        <v>25157216.098360661</v>
      </c>
      <c r="V126" s="20"/>
      <c r="W126" s="21"/>
      <c r="X126" s="22"/>
      <c r="Z126" s="33"/>
      <c r="AB126" s="31"/>
      <c r="AC126" s="29"/>
    </row>
    <row r="127" spans="2:29" s="8" customFormat="1" x14ac:dyDescent="0.25">
      <c r="B127" s="3" t="s">
        <v>33</v>
      </c>
      <c r="C127" s="1">
        <v>92865</v>
      </c>
      <c r="D127" s="1">
        <v>14713261.750000006</v>
      </c>
      <c r="E127" s="1">
        <v>161</v>
      </c>
      <c r="F127" s="1">
        <v>23815.31</v>
      </c>
      <c r="G127" s="1">
        <v>2894</v>
      </c>
      <c r="H127" s="1">
        <v>640267.79000000039</v>
      </c>
      <c r="I127" s="1">
        <v>2504</v>
      </c>
      <c r="J127" s="1">
        <v>488573.84000000014</v>
      </c>
      <c r="K127" s="1">
        <v>1513</v>
      </c>
      <c r="L127" s="1">
        <v>331074.42000000016</v>
      </c>
      <c r="M127" s="1">
        <v>154</v>
      </c>
      <c r="N127" s="1">
        <v>50120.019999999968</v>
      </c>
      <c r="O127" s="1">
        <v>5154</v>
      </c>
      <c r="P127" s="1">
        <v>2191060.3599999994</v>
      </c>
      <c r="Q127" s="1">
        <v>0</v>
      </c>
      <c r="R127" s="1">
        <v>0</v>
      </c>
      <c r="S127" s="1">
        <v>105245</v>
      </c>
      <c r="T127" s="4">
        <v>18438173.489999991</v>
      </c>
      <c r="U127" s="4">
        <v>15113256.95901639</v>
      </c>
      <c r="V127" s="20"/>
      <c r="W127" s="21"/>
      <c r="X127" s="22"/>
      <c r="Z127" s="33"/>
      <c r="AB127" s="31"/>
      <c r="AC127" s="29"/>
    </row>
    <row r="128" spans="2:29" s="8" customFormat="1" x14ac:dyDescent="0.25">
      <c r="B128" s="3" t="s">
        <v>16</v>
      </c>
      <c r="C128" s="1">
        <v>363109</v>
      </c>
      <c r="D128" s="1">
        <v>57226027.360000059</v>
      </c>
      <c r="E128" s="1">
        <v>2309</v>
      </c>
      <c r="F128" s="1">
        <v>319208.9500000003</v>
      </c>
      <c r="G128" s="1">
        <v>14965</v>
      </c>
      <c r="H128" s="1">
        <v>3212537.8399999971</v>
      </c>
      <c r="I128" s="1">
        <v>23700</v>
      </c>
      <c r="J128" s="1">
        <v>3157846.8999999985</v>
      </c>
      <c r="K128" s="1">
        <v>6110</v>
      </c>
      <c r="L128" s="1">
        <v>1211773.8200000003</v>
      </c>
      <c r="M128" s="1">
        <v>1186</v>
      </c>
      <c r="N128" s="1">
        <v>358496.59000000008</v>
      </c>
      <c r="O128" s="1">
        <v>39577</v>
      </c>
      <c r="P128" s="1">
        <v>16083765.590000007</v>
      </c>
      <c r="Q128" s="1">
        <v>1</v>
      </c>
      <c r="R128" s="1">
        <v>910</v>
      </c>
      <c r="S128" s="1">
        <v>450957</v>
      </c>
      <c r="T128" s="4">
        <v>81570566.799999982</v>
      </c>
      <c r="U128" s="4">
        <v>66861120.327868849</v>
      </c>
      <c r="V128" s="20"/>
      <c r="W128" s="21"/>
      <c r="X128" s="22"/>
      <c r="Z128" s="30"/>
      <c r="AB128" s="31"/>
      <c r="AC128" s="29"/>
    </row>
    <row r="129" spans="2:29" s="8" customFormat="1" x14ac:dyDescent="0.25">
      <c r="B129" s="3" t="s">
        <v>34</v>
      </c>
      <c r="C129" s="1">
        <v>49963</v>
      </c>
      <c r="D129" s="1">
        <v>8042892.2000000039</v>
      </c>
      <c r="E129" s="1">
        <v>279</v>
      </c>
      <c r="F129" s="1">
        <v>41542.289999999994</v>
      </c>
      <c r="G129" s="1">
        <v>1580</v>
      </c>
      <c r="H129" s="1">
        <v>347018.70000000007</v>
      </c>
      <c r="I129" s="1">
        <v>2596</v>
      </c>
      <c r="J129" s="1">
        <v>537344.70000000007</v>
      </c>
      <c r="K129" s="1">
        <v>885</v>
      </c>
      <c r="L129" s="1">
        <v>190631.25000000006</v>
      </c>
      <c r="M129" s="1">
        <v>300</v>
      </c>
      <c r="N129" s="1">
        <v>119410.29999999997</v>
      </c>
      <c r="O129" s="1">
        <v>14013</v>
      </c>
      <c r="P129" s="1">
        <v>6001647.2100000028</v>
      </c>
      <c r="Q129" s="1">
        <v>0</v>
      </c>
      <c r="R129" s="1">
        <v>0</v>
      </c>
      <c r="S129" s="1">
        <v>69616</v>
      </c>
      <c r="T129" s="4">
        <v>15280486.649999993</v>
      </c>
      <c r="U129" s="4">
        <v>12524989.057377061</v>
      </c>
      <c r="V129" s="20"/>
      <c r="W129" s="21"/>
      <c r="X129" s="22"/>
      <c r="Z129" s="30"/>
      <c r="AB129" s="31"/>
      <c r="AC129" s="29"/>
    </row>
    <row r="130" spans="2:29" s="8" customFormat="1" x14ac:dyDescent="0.25">
      <c r="B130" s="3" t="s">
        <v>18</v>
      </c>
      <c r="C130" s="1">
        <v>95229</v>
      </c>
      <c r="D130" s="1">
        <v>13856619.180000003</v>
      </c>
      <c r="E130" s="1">
        <v>597</v>
      </c>
      <c r="F130" s="1">
        <v>79772.479999999996</v>
      </c>
      <c r="G130" s="1">
        <v>2939</v>
      </c>
      <c r="H130" s="1">
        <v>583607.3000000004</v>
      </c>
      <c r="I130" s="1">
        <v>2936</v>
      </c>
      <c r="J130" s="1">
        <v>578585.15000000026</v>
      </c>
      <c r="K130" s="1">
        <v>1207</v>
      </c>
      <c r="L130" s="1">
        <v>212866.82000000012</v>
      </c>
      <c r="M130" s="1">
        <v>425</v>
      </c>
      <c r="N130" s="1">
        <v>129180.62999999993</v>
      </c>
      <c r="O130" s="1">
        <v>25321</v>
      </c>
      <c r="P130" s="1">
        <v>9501866.7099999972</v>
      </c>
      <c r="Q130" s="1">
        <v>241</v>
      </c>
      <c r="R130" s="1">
        <v>43275</v>
      </c>
      <c r="S130" s="1">
        <v>128895</v>
      </c>
      <c r="T130" s="4">
        <v>24985774.750000034</v>
      </c>
      <c r="U130" s="4">
        <v>20480143.237704922</v>
      </c>
      <c r="V130" s="20"/>
      <c r="W130" s="21"/>
      <c r="X130" s="22"/>
      <c r="Z130" s="30"/>
      <c r="AB130" s="31"/>
      <c r="AC130" s="29"/>
    </row>
    <row r="131" spans="2:29" s="8" customFormat="1" x14ac:dyDescent="0.25">
      <c r="B131" s="3" t="s">
        <v>19</v>
      </c>
      <c r="C131" s="1">
        <v>750219</v>
      </c>
      <c r="D131" s="1">
        <v>102634588.50999999</v>
      </c>
      <c r="E131" s="1">
        <v>1538</v>
      </c>
      <c r="F131" s="1">
        <v>202849.93000000014</v>
      </c>
      <c r="G131" s="1">
        <v>15114</v>
      </c>
      <c r="H131" s="1">
        <v>3225044.2600000021</v>
      </c>
      <c r="I131" s="1">
        <v>27311</v>
      </c>
      <c r="J131" s="1">
        <v>3941857.1100000008</v>
      </c>
      <c r="K131" s="1">
        <v>3203</v>
      </c>
      <c r="L131" s="1">
        <v>660003.59999999986</v>
      </c>
      <c r="M131" s="1">
        <v>529</v>
      </c>
      <c r="N131" s="1">
        <v>180834.21</v>
      </c>
      <c r="O131" s="1">
        <v>1027</v>
      </c>
      <c r="P131" s="1">
        <v>398074.73999999987</v>
      </c>
      <c r="Q131" s="1">
        <v>0</v>
      </c>
      <c r="R131" s="1">
        <v>0</v>
      </c>
      <c r="S131" s="1">
        <v>798941</v>
      </c>
      <c r="T131" s="4">
        <v>111243252.36000021</v>
      </c>
      <c r="U131" s="4">
        <v>91183146.967213213</v>
      </c>
      <c r="V131" s="20"/>
      <c r="W131" s="21"/>
      <c r="X131" s="22"/>
      <c r="Z131" s="30"/>
      <c r="AB131" s="31"/>
      <c r="AC131" s="29"/>
    </row>
    <row r="132" spans="2:29" s="8" customFormat="1" x14ac:dyDescent="0.25">
      <c r="B132" s="3" t="s">
        <v>20</v>
      </c>
      <c r="C132" s="1">
        <v>51460</v>
      </c>
      <c r="D132" s="1">
        <v>8056639.5099999979</v>
      </c>
      <c r="E132" s="1">
        <v>303</v>
      </c>
      <c r="F132" s="1">
        <v>45262.259999999973</v>
      </c>
      <c r="G132" s="1">
        <v>1990</v>
      </c>
      <c r="H132" s="1">
        <v>431700.91000000015</v>
      </c>
      <c r="I132" s="1">
        <v>2494</v>
      </c>
      <c r="J132" s="1">
        <v>484824.50000000029</v>
      </c>
      <c r="K132" s="1">
        <v>942</v>
      </c>
      <c r="L132" s="1">
        <v>201379.67000000004</v>
      </c>
      <c r="M132" s="1">
        <v>457</v>
      </c>
      <c r="N132" s="1">
        <v>157477.76999999993</v>
      </c>
      <c r="O132" s="1">
        <v>13965</v>
      </c>
      <c r="P132" s="1">
        <v>5921266.5099999998</v>
      </c>
      <c r="Q132" s="1">
        <v>0</v>
      </c>
      <c r="R132" s="1">
        <v>0</v>
      </c>
      <c r="S132" s="1">
        <v>71611</v>
      </c>
      <c r="T132" s="4">
        <v>15298551.129999993</v>
      </c>
      <c r="U132" s="4">
        <v>12539796.008196726</v>
      </c>
      <c r="V132" s="20"/>
      <c r="W132" s="21"/>
      <c r="X132" s="22"/>
      <c r="Z132" s="30"/>
      <c r="AB132" s="31"/>
      <c r="AC132" s="29"/>
    </row>
    <row r="133" spans="2:29" s="8" customFormat="1" x14ac:dyDescent="0.25">
      <c r="B133" s="3" t="s">
        <v>21</v>
      </c>
      <c r="C133" s="1">
        <v>73420</v>
      </c>
      <c r="D133" s="1">
        <v>11890595.890000002</v>
      </c>
      <c r="E133" s="1">
        <v>270</v>
      </c>
      <c r="F133" s="1">
        <v>40878.449999999975</v>
      </c>
      <c r="G133" s="1">
        <v>2830</v>
      </c>
      <c r="H133" s="1">
        <v>635663.35000000044</v>
      </c>
      <c r="I133" s="1">
        <v>1946</v>
      </c>
      <c r="J133" s="1">
        <v>381391.26000000007</v>
      </c>
      <c r="K133" s="1">
        <v>971</v>
      </c>
      <c r="L133" s="1">
        <v>210660.07000000004</v>
      </c>
      <c r="M133" s="1">
        <v>912</v>
      </c>
      <c r="N133" s="1">
        <v>362390.31000000041</v>
      </c>
      <c r="O133" s="1">
        <v>12483</v>
      </c>
      <c r="P133" s="1">
        <v>5339290.17</v>
      </c>
      <c r="Q133" s="1">
        <v>3380</v>
      </c>
      <c r="R133" s="1">
        <v>2321047</v>
      </c>
      <c r="S133" s="1">
        <v>96212</v>
      </c>
      <c r="T133" s="4">
        <v>21181909.720000021</v>
      </c>
      <c r="U133" s="4">
        <v>17362221.081967212</v>
      </c>
      <c r="V133" s="20"/>
      <c r="W133" s="21"/>
      <c r="X133" s="22"/>
      <c r="Z133" s="30"/>
      <c r="AB133" s="31"/>
      <c r="AC133" s="29"/>
    </row>
    <row r="134" spans="2:29" s="8" customFormat="1" x14ac:dyDescent="0.25">
      <c r="B134" s="3" t="s">
        <v>22</v>
      </c>
      <c r="C134" s="1">
        <v>76049</v>
      </c>
      <c r="D134" s="1">
        <v>11843414.190000016</v>
      </c>
      <c r="E134" s="1">
        <v>225</v>
      </c>
      <c r="F134" s="1">
        <v>33584.349999999984</v>
      </c>
      <c r="G134" s="1">
        <v>3398</v>
      </c>
      <c r="H134" s="1">
        <v>724826.22999999986</v>
      </c>
      <c r="I134" s="1">
        <v>1220</v>
      </c>
      <c r="J134" s="1">
        <v>235284.00999999998</v>
      </c>
      <c r="K134" s="1">
        <v>2348</v>
      </c>
      <c r="L134" s="1">
        <v>490736.00000000012</v>
      </c>
      <c r="M134" s="1">
        <v>388</v>
      </c>
      <c r="N134" s="1">
        <v>137402.11999999994</v>
      </c>
      <c r="O134" s="1">
        <v>12228</v>
      </c>
      <c r="P134" s="1">
        <v>5189162.2300000014</v>
      </c>
      <c r="Q134" s="1">
        <v>0</v>
      </c>
      <c r="R134" s="1">
        <v>0</v>
      </c>
      <c r="S134" s="1">
        <v>95856</v>
      </c>
      <c r="T134" s="4">
        <v>18654409.130000014</v>
      </c>
      <c r="U134" s="4">
        <v>15290499.286885262</v>
      </c>
      <c r="V134" s="20"/>
      <c r="W134" s="21"/>
      <c r="X134" s="22"/>
      <c r="Z134" s="30"/>
      <c r="AB134" s="31"/>
      <c r="AC134" s="29"/>
    </row>
    <row r="135" spans="2:29" s="8" customFormat="1" x14ac:dyDescent="0.25">
      <c r="B135" s="3" t="s">
        <v>35</v>
      </c>
      <c r="C135" s="1">
        <v>92369</v>
      </c>
      <c r="D135" s="1">
        <v>14478951.51</v>
      </c>
      <c r="E135" s="1">
        <v>723</v>
      </c>
      <c r="F135" s="1">
        <v>62935.469999999965</v>
      </c>
      <c r="G135" s="1">
        <v>4984</v>
      </c>
      <c r="H135" s="1">
        <v>1071336.5699999996</v>
      </c>
      <c r="I135" s="1">
        <v>2549</v>
      </c>
      <c r="J135" s="1">
        <v>326272.00000000006</v>
      </c>
      <c r="K135" s="1">
        <v>1662</v>
      </c>
      <c r="L135" s="1">
        <v>339199.86999999982</v>
      </c>
      <c r="M135" s="1">
        <v>896</v>
      </c>
      <c r="N135" s="1">
        <v>315285.64</v>
      </c>
      <c r="O135" s="1">
        <v>17255</v>
      </c>
      <c r="P135" s="1">
        <v>7046739.96</v>
      </c>
      <c r="Q135" s="1">
        <v>0</v>
      </c>
      <c r="R135" s="1">
        <v>0</v>
      </c>
      <c r="S135" s="1">
        <v>120438</v>
      </c>
      <c r="T135" s="4">
        <v>23640721.020000011</v>
      </c>
      <c r="U135" s="4">
        <v>19377640.180327881</v>
      </c>
      <c r="V135" s="20"/>
      <c r="W135" s="21"/>
      <c r="X135" s="22"/>
      <c r="Z135" s="30"/>
      <c r="AB135" s="31"/>
      <c r="AC135" s="29"/>
    </row>
    <row r="136" spans="2:29" s="8" customFormat="1" x14ac:dyDescent="0.25">
      <c r="B136" s="3" t="s">
        <v>36</v>
      </c>
      <c r="C136" s="1">
        <v>385247</v>
      </c>
      <c r="D136" s="1">
        <v>58647215.45000004</v>
      </c>
      <c r="E136" s="1">
        <v>1045</v>
      </c>
      <c r="F136" s="1">
        <v>154235.38000000012</v>
      </c>
      <c r="G136" s="1">
        <v>10205</v>
      </c>
      <c r="H136" s="1">
        <v>2214512.7600000002</v>
      </c>
      <c r="I136" s="1">
        <v>8062</v>
      </c>
      <c r="J136" s="1">
        <v>1574907.5299999998</v>
      </c>
      <c r="K136" s="1">
        <v>2824</v>
      </c>
      <c r="L136" s="1">
        <v>583464.38999999978</v>
      </c>
      <c r="M136" s="1">
        <v>526</v>
      </c>
      <c r="N136" s="1">
        <v>181664.93999999994</v>
      </c>
      <c r="O136" s="1">
        <v>1073</v>
      </c>
      <c r="P136" s="1">
        <v>437944.02999999991</v>
      </c>
      <c r="Q136" s="1">
        <v>0</v>
      </c>
      <c r="R136" s="1">
        <v>0</v>
      </c>
      <c r="S136" s="1">
        <v>408982</v>
      </c>
      <c r="T136" s="4">
        <v>63793944.480000019</v>
      </c>
      <c r="U136" s="4">
        <v>52290118.426229484</v>
      </c>
      <c r="V136" s="20"/>
      <c r="W136" s="21"/>
      <c r="X136" s="22"/>
      <c r="Z136" s="30"/>
      <c r="AB136" s="31"/>
      <c r="AC136" s="29"/>
    </row>
    <row r="137" spans="2:29" s="8" customFormat="1" x14ac:dyDescent="0.25">
      <c r="B137" s="5" t="s">
        <v>25</v>
      </c>
      <c r="C137" s="5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7">
        <v>847405.4800000001</v>
      </c>
      <c r="U137" s="7">
        <f>+T137/1.22</f>
        <v>694594.65573770506</v>
      </c>
      <c r="V137" s="23"/>
      <c r="W137" s="7"/>
      <c r="X137" s="24"/>
      <c r="Z137" s="30"/>
      <c r="AB137" s="31"/>
      <c r="AC137" s="29"/>
    </row>
    <row r="138" spans="2:29" s="8" customFormat="1" x14ac:dyDescent="0.25">
      <c r="B138" s="5" t="s">
        <v>41</v>
      </c>
      <c r="C138" s="7">
        <f>SUM(C124:C137)</f>
        <v>2265029</v>
      </c>
      <c r="D138" s="7">
        <f t="shared" ref="D138:T138" si="14">SUM(D124:D137)</f>
        <v>337668473.98000014</v>
      </c>
      <c r="E138" s="7">
        <f t="shared" si="14"/>
        <v>11329</v>
      </c>
      <c r="F138" s="7">
        <f t="shared" si="14"/>
        <v>1383760.7300000004</v>
      </c>
      <c r="G138" s="7">
        <f t="shared" si="14"/>
        <v>70990</v>
      </c>
      <c r="H138" s="7">
        <f t="shared" si="14"/>
        <v>15206541.600000001</v>
      </c>
      <c r="I138" s="7">
        <f t="shared" si="14"/>
        <v>87750</v>
      </c>
      <c r="J138" s="7">
        <f t="shared" si="14"/>
        <v>14130019.679999998</v>
      </c>
      <c r="K138" s="7">
        <f t="shared" si="14"/>
        <v>26382</v>
      </c>
      <c r="L138" s="7">
        <f t="shared" si="14"/>
        <v>5412361.2600000007</v>
      </c>
      <c r="M138" s="7">
        <f t="shared" si="14"/>
        <v>7165</v>
      </c>
      <c r="N138" s="7">
        <f t="shared" si="14"/>
        <v>2446771.98</v>
      </c>
      <c r="O138" s="7">
        <f t="shared" si="14"/>
        <v>194967</v>
      </c>
      <c r="P138" s="7">
        <f t="shared" si="14"/>
        <v>79308249.670000002</v>
      </c>
      <c r="Q138" s="7">
        <f t="shared" si="14"/>
        <v>5133</v>
      </c>
      <c r="R138" s="7">
        <f t="shared" si="14"/>
        <v>3130157</v>
      </c>
      <c r="S138" s="7">
        <f t="shared" si="14"/>
        <v>2668745</v>
      </c>
      <c r="T138" s="7">
        <f t="shared" si="14"/>
        <v>459533738.34000027</v>
      </c>
      <c r="U138" s="7">
        <f>SUM(U124:U137)</f>
        <v>376667151.86885262</v>
      </c>
      <c r="V138" s="23">
        <v>90438879.262295082</v>
      </c>
      <c r="W138" s="7">
        <v>0</v>
      </c>
      <c r="X138" s="24">
        <f>+U138-V138+W138</f>
        <v>286228272.60655755</v>
      </c>
      <c r="Z138" s="30"/>
      <c r="AB138" s="31"/>
      <c r="AC138" s="29"/>
    </row>
    <row r="139" spans="2:29" s="8" customFormat="1" x14ac:dyDescent="0.25">
      <c r="B139" s="3" t="s">
        <v>31</v>
      </c>
      <c r="C139" s="1">
        <v>43737</v>
      </c>
      <c r="D139" s="1">
        <v>6953984.3300000001</v>
      </c>
      <c r="E139" s="1">
        <v>317</v>
      </c>
      <c r="F139" s="1">
        <v>47704.509999999944</v>
      </c>
      <c r="G139" s="1">
        <v>1878</v>
      </c>
      <c r="H139" s="1">
        <v>406492.89000000031</v>
      </c>
      <c r="I139" s="1">
        <v>2246</v>
      </c>
      <c r="J139" s="1">
        <v>445181.99000000011</v>
      </c>
      <c r="K139" s="1">
        <v>1043</v>
      </c>
      <c r="L139" s="1">
        <v>220823.94000000009</v>
      </c>
      <c r="M139" s="1">
        <v>325</v>
      </c>
      <c r="N139" s="1">
        <v>120208.98999999989</v>
      </c>
      <c r="O139" s="1">
        <v>16104</v>
      </c>
      <c r="P139" s="1">
        <v>6774944.6200000001</v>
      </c>
      <c r="Q139" s="1">
        <v>0</v>
      </c>
      <c r="R139" s="1">
        <v>0</v>
      </c>
      <c r="S139" s="1">
        <v>65650</v>
      </c>
      <c r="T139" s="4">
        <v>14969341.269999992</v>
      </c>
      <c r="U139" s="4">
        <f>+T139/1.22</f>
        <v>12269951.860655731</v>
      </c>
      <c r="V139" s="20"/>
      <c r="W139" s="21"/>
      <c r="X139" s="22"/>
      <c r="Z139" s="33"/>
      <c r="AB139" s="31"/>
      <c r="AC139" s="29"/>
    </row>
    <row r="140" spans="2:29" s="8" customFormat="1" x14ac:dyDescent="0.25">
      <c r="B140" s="3" t="s">
        <v>13</v>
      </c>
      <c r="C140" s="1">
        <v>56546</v>
      </c>
      <c r="D140" s="1">
        <v>8695566.7099999934</v>
      </c>
      <c r="E140" s="1">
        <v>2776</v>
      </c>
      <c r="F140" s="1">
        <v>227234.4599999999</v>
      </c>
      <c r="G140" s="1">
        <v>2654</v>
      </c>
      <c r="H140" s="1">
        <v>576329.7999999997</v>
      </c>
      <c r="I140" s="1">
        <v>3713</v>
      </c>
      <c r="J140" s="1">
        <v>698717.01000000082</v>
      </c>
      <c r="K140" s="1">
        <v>1411</v>
      </c>
      <c r="L140" s="1">
        <v>305541.40000000002</v>
      </c>
      <c r="M140" s="1">
        <v>300</v>
      </c>
      <c r="N140" s="1">
        <v>112324.73999999995</v>
      </c>
      <c r="O140" s="1">
        <v>29097</v>
      </c>
      <c r="P140" s="1">
        <v>11403069.960000003</v>
      </c>
      <c r="Q140" s="1">
        <v>1653</v>
      </c>
      <c r="R140" s="1">
        <v>755486</v>
      </c>
      <c r="S140" s="1">
        <v>98150</v>
      </c>
      <c r="T140" s="4">
        <v>22774264.579999987</v>
      </c>
      <c r="U140" s="4">
        <f t="shared" ref="U140:U151" si="15">+T140/1.22</f>
        <v>18667429.983606547</v>
      </c>
      <c r="V140" s="20"/>
      <c r="W140" s="21"/>
      <c r="X140" s="22"/>
      <c r="Z140" s="33"/>
      <c r="AB140" s="31"/>
      <c r="AC140" s="29"/>
    </row>
    <row r="141" spans="2:29" s="8" customFormat="1" x14ac:dyDescent="0.25">
      <c r="B141" s="3" t="s">
        <v>32</v>
      </c>
      <c r="C141" s="1">
        <v>143430</v>
      </c>
      <c r="D141" s="1">
        <v>21976691.69000002</v>
      </c>
      <c r="E141" s="1">
        <v>920</v>
      </c>
      <c r="F141" s="1">
        <v>137594.04999999996</v>
      </c>
      <c r="G141" s="1">
        <v>6748</v>
      </c>
      <c r="H141" s="1">
        <v>1404020.7799999989</v>
      </c>
      <c r="I141" s="1">
        <v>7553</v>
      </c>
      <c r="J141" s="1">
        <v>1483697.1499999992</v>
      </c>
      <c r="K141" s="1">
        <v>3064</v>
      </c>
      <c r="L141" s="1">
        <v>615779.72000000009</v>
      </c>
      <c r="M141" s="1">
        <v>755</v>
      </c>
      <c r="N141" s="1">
        <v>241658.70000000007</v>
      </c>
      <c r="O141" s="1">
        <v>13754</v>
      </c>
      <c r="P141" s="1">
        <v>5649297.6900000004</v>
      </c>
      <c r="Q141" s="1">
        <v>0</v>
      </c>
      <c r="R141" s="1">
        <v>0</v>
      </c>
      <c r="S141" s="1">
        <v>176224</v>
      </c>
      <c r="T141" s="4">
        <v>31508739.780000035</v>
      </c>
      <c r="U141" s="4">
        <f t="shared" si="15"/>
        <v>25826835.88524593</v>
      </c>
      <c r="V141" s="20"/>
      <c r="W141" s="21"/>
      <c r="X141" s="22"/>
      <c r="Z141" s="33"/>
      <c r="AB141" s="31"/>
      <c r="AC141" s="29"/>
    </row>
    <row r="142" spans="2:29" s="8" customFormat="1" x14ac:dyDescent="0.25">
      <c r="B142" s="3" t="s">
        <v>33</v>
      </c>
      <c r="C142" s="1">
        <v>91729</v>
      </c>
      <c r="D142" s="1">
        <v>14531792.289999994</v>
      </c>
      <c r="E142" s="1">
        <v>223</v>
      </c>
      <c r="F142" s="1">
        <v>32761.089999999997</v>
      </c>
      <c r="G142" s="1">
        <v>3405</v>
      </c>
      <c r="H142" s="1">
        <v>744177.52999999991</v>
      </c>
      <c r="I142" s="1">
        <v>2502</v>
      </c>
      <c r="J142" s="1">
        <v>480560.94</v>
      </c>
      <c r="K142" s="1">
        <v>1821</v>
      </c>
      <c r="L142" s="1">
        <v>399998.46</v>
      </c>
      <c r="M142" s="1">
        <v>286</v>
      </c>
      <c r="N142" s="1">
        <v>90968.099999999933</v>
      </c>
      <c r="O142" s="1">
        <v>6677</v>
      </c>
      <c r="P142" s="1">
        <v>2816958.5700000008</v>
      </c>
      <c r="Q142" s="1">
        <v>1</v>
      </c>
      <c r="R142" s="1">
        <v>910</v>
      </c>
      <c r="S142" s="1">
        <v>106661</v>
      </c>
      <c r="T142" s="4">
        <v>19098126.729999993</v>
      </c>
      <c r="U142" s="4">
        <f t="shared" si="15"/>
        <v>15654202.237704912</v>
      </c>
      <c r="V142" s="20"/>
      <c r="W142" s="21"/>
      <c r="X142" s="22"/>
      <c r="Z142" s="30"/>
      <c r="AB142" s="31"/>
      <c r="AC142" s="29"/>
    </row>
    <row r="143" spans="2:29" s="8" customFormat="1" x14ac:dyDescent="0.25">
      <c r="B143" s="3" t="s">
        <v>16</v>
      </c>
      <c r="C143" s="1">
        <v>375965</v>
      </c>
      <c r="D143" s="1">
        <v>59353789.340000108</v>
      </c>
      <c r="E143" s="1">
        <v>2516</v>
      </c>
      <c r="F143" s="1">
        <v>353074.62000000029</v>
      </c>
      <c r="G143" s="1">
        <v>16379</v>
      </c>
      <c r="H143" s="1">
        <v>3531281.3200000008</v>
      </c>
      <c r="I143" s="1">
        <v>25666</v>
      </c>
      <c r="J143" s="1">
        <v>3503710.1599999983</v>
      </c>
      <c r="K143" s="1">
        <v>6600</v>
      </c>
      <c r="L143" s="1">
        <v>1308598.8699999987</v>
      </c>
      <c r="M143" s="1">
        <v>1243</v>
      </c>
      <c r="N143" s="1">
        <v>396483.9</v>
      </c>
      <c r="O143" s="1">
        <v>42723</v>
      </c>
      <c r="P143" s="1">
        <v>17385770.050000012</v>
      </c>
      <c r="Q143" s="1">
        <v>0</v>
      </c>
      <c r="R143" s="1">
        <v>0</v>
      </c>
      <c r="S143" s="1">
        <v>471092</v>
      </c>
      <c r="T143" s="4">
        <v>85832708.259999946</v>
      </c>
      <c r="U143" s="4">
        <f t="shared" si="15"/>
        <v>70354678.901639298</v>
      </c>
      <c r="V143" s="20"/>
      <c r="W143" s="21"/>
      <c r="X143" s="22"/>
      <c r="Z143" s="30"/>
      <c r="AB143" s="31"/>
      <c r="AC143" s="29"/>
    </row>
    <row r="144" spans="2:29" s="8" customFormat="1" x14ac:dyDescent="0.25">
      <c r="B144" s="3" t="s">
        <v>34</v>
      </c>
      <c r="C144" s="1">
        <v>52282</v>
      </c>
      <c r="D144" s="1">
        <v>8429065.0600000005</v>
      </c>
      <c r="E144" s="1">
        <v>283</v>
      </c>
      <c r="F144" s="1">
        <v>42566.099999999991</v>
      </c>
      <c r="G144" s="1">
        <v>1871</v>
      </c>
      <c r="H144" s="1">
        <v>414115.75000000029</v>
      </c>
      <c r="I144" s="1">
        <v>2764</v>
      </c>
      <c r="J144" s="1">
        <v>572572.61000000022</v>
      </c>
      <c r="K144" s="1">
        <v>1172</v>
      </c>
      <c r="L144" s="1">
        <v>252785.96999999997</v>
      </c>
      <c r="M144" s="1">
        <v>352</v>
      </c>
      <c r="N144" s="1">
        <v>140959.25999999998</v>
      </c>
      <c r="O144" s="1">
        <v>16368</v>
      </c>
      <c r="P144" s="1">
        <v>6999350.1900000041</v>
      </c>
      <c r="Q144" s="1">
        <v>0</v>
      </c>
      <c r="R144" s="1">
        <v>0</v>
      </c>
      <c r="S144" s="1">
        <v>75092</v>
      </c>
      <c r="T144" s="4">
        <v>16851414.939999998</v>
      </c>
      <c r="U144" s="4">
        <f t="shared" si="15"/>
        <v>13812635.19672131</v>
      </c>
      <c r="V144" s="20"/>
      <c r="W144" s="21"/>
      <c r="X144" s="22"/>
      <c r="Z144" s="30"/>
      <c r="AB144" s="31"/>
      <c r="AC144" s="29"/>
    </row>
    <row r="145" spans="2:29" s="8" customFormat="1" x14ac:dyDescent="0.25">
      <c r="B145" s="3" t="s">
        <v>18</v>
      </c>
      <c r="C145" s="1">
        <v>98570</v>
      </c>
      <c r="D145" s="1">
        <v>14310041.829999985</v>
      </c>
      <c r="E145" s="1">
        <v>711</v>
      </c>
      <c r="F145" s="1">
        <v>93120.569999999934</v>
      </c>
      <c r="G145" s="1">
        <v>3468</v>
      </c>
      <c r="H145" s="1">
        <v>699750.25000000035</v>
      </c>
      <c r="I145" s="1">
        <v>3199</v>
      </c>
      <c r="J145" s="1">
        <v>627939.62000000034</v>
      </c>
      <c r="K145" s="1">
        <v>1465</v>
      </c>
      <c r="L145" s="1">
        <v>266969.90000000014</v>
      </c>
      <c r="M145" s="1">
        <v>385</v>
      </c>
      <c r="N145" s="1">
        <v>115174.53999999992</v>
      </c>
      <c r="O145" s="1">
        <v>25264</v>
      </c>
      <c r="P145" s="1">
        <v>9579279.3599999957</v>
      </c>
      <c r="Q145" s="1">
        <v>207</v>
      </c>
      <c r="R145" s="1">
        <v>37980</v>
      </c>
      <c r="S145" s="1">
        <v>133269</v>
      </c>
      <c r="T145" s="4">
        <v>25730252.500000015</v>
      </c>
      <c r="U145" s="4">
        <f t="shared" si="15"/>
        <v>21090370.901639357</v>
      </c>
      <c r="V145" s="20"/>
      <c r="W145" s="21"/>
      <c r="X145" s="22"/>
      <c r="Z145" s="30"/>
      <c r="AB145" s="31"/>
      <c r="AC145" s="29"/>
    </row>
    <row r="146" spans="2:29" s="8" customFormat="1" x14ac:dyDescent="0.25">
      <c r="B146" s="3" t="s">
        <v>19</v>
      </c>
      <c r="C146" s="1">
        <v>786251</v>
      </c>
      <c r="D146" s="1">
        <v>107266305.91999988</v>
      </c>
      <c r="E146" s="1">
        <v>1812</v>
      </c>
      <c r="F146" s="1">
        <v>245654.63000000032</v>
      </c>
      <c r="G146" s="1">
        <v>17365</v>
      </c>
      <c r="H146" s="1">
        <v>3703777.3800000008</v>
      </c>
      <c r="I146" s="1">
        <v>29278</v>
      </c>
      <c r="J146" s="1">
        <v>4249757.7199999979</v>
      </c>
      <c r="K146" s="1">
        <v>3536</v>
      </c>
      <c r="L146" s="1">
        <v>728851.05999999994</v>
      </c>
      <c r="M146" s="1">
        <v>606</v>
      </c>
      <c r="N146" s="1">
        <v>204868.06000000011</v>
      </c>
      <c r="O146" s="1">
        <v>1258</v>
      </c>
      <c r="P146" s="1">
        <v>485304.11999999994</v>
      </c>
      <c r="Q146" s="1">
        <v>0</v>
      </c>
      <c r="R146" s="1">
        <v>0</v>
      </c>
      <c r="S146" s="1">
        <v>840106</v>
      </c>
      <c r="T146" s="4">
        <v>116884518.88999996</v>
      </c>
      <c r="U146" s="4">
        <f t="shared" si="15"/>
        <v>95806982.696721271</v>
      </c>
      <c r="V146" s="20"/>
      <c r="W146" s="21"/>
      <c r="X146" s="22"/>
      <c r="Z146" s="30"/>
      <c r="AB146" s="31"/>
      <c r="AC146" s="29"/>
    </row>
    <row r="147" spans="2:29" s="8" customFormat="1" x14ac:dyDescent="0.25">
      <c r="B147" s="3" t="s">
        <v>20</v>
      </c>
      <c r="C147" s="1">
        <v>48386</v>
      </c>
      <c r="D147" s="1">
        <v>7563343.8199999975</v>
      </c>
      <c r="E147" s="1">
        <v>377</v>
      </c>
      <c r="F147" s="1">
        <v>56233.449999999953</v>
      </c>
      <c r="G147" s="1">
        <v>2101</v>
      </c>
      <c r="H147" s="1">
        <v>454885.84000000014</v>
      </c>
      <c r="I147" s="1">
        <v>2966</v>
      </c>
      <c r="J147" s="1">
        <v>577739.20000000042</v>
      </c>
      <c r="K147" s="1">
        <v>1079</v>
      </c>
      <c r="L147" s="1">
        <v>232317.80000000008</v>
      </c>
      <c r="M147" s="1">
        <v>413</v>
      </c>
      <c r="N147" s="1">
        <v>127052.31999999992</v>
      </c>
      <c r="O147" s="1">
        <v>15181</v>
      </c>
      <c r="P147" s="1">
        <v>6463731.6200000001</v>
      </c>
      <c r="Q147" s="1">
        <v>0</v>
      </c>
      <c r="R147" s="1">
        <v>0</v>
      </c>
      <c r="S147" s="1">
        <v>70503</v>
      </c>
      <c r="T147" s="4">
        <v>15475304.050000001</v>
      </c>
      <c r="U147" s="4">
        <f t="shared" si="15"/>
        <v>12684675.450819673</v>
      </c>
      <c r="V147" s="20"/>
      <c r="W147" s="21"/>
      <c r="X147" s="22"/>
      <c r="Z147" s="30"/>
      <c r="AB147" s="31"/>
      <c r="AC147" s="29"/>
    </row>
    <row r="148" spans="2:29" s="8" customFormat="1" x14ac:dyDescent="0.25">
      <c r="B148" s="3" t="s">
        <v>21</v>
      </c>
      <c r="C148" s="1">
        <v>68920</v>
      </c>
      <c r="D148" s="1">
        <v>11135254.770000007</v>
      </c>
      <c r="E148" s="1">
        <v>343</v>
      </c>
      <c r="F148" s="1">
        <v>51856.549999999959</v>
      </c>
      <c r="G148" s="1">
        <v>3138</v>
      </c>
      <c r="H148" s="1">
        <v>703471.07000000007</v>
      </c>
      <c r="I148" s="1">
        <v>2295</v>
      </c>
      <c r="J148" s="1">
        <v>454624.49000000063</v>
      </c>
      <c r="K148" s="1">
        <v>1201</v>
      </c>
      <c r="L148" s="1">
        <v>263735.38000000012</v>
      </c>
      <c r="M148" s="1">
        <v>586</v>
      </c>
      <c r="N148" s="1">
        <v>230440.04000000007</v>
      </c>
      <c r="O148" s="1">
        <v>14192</v>
      </c>
      <c r="P148" s="1">
        <v>6069474.9799999967</v>
      </c>
      <c r="Q148" s="1">
        <v>3038</v>
      </c>
      <c r="R148" s="1">
        <v>2091353</v>
      </c>
      <c r="S148" s="1">
        <v>93713</v>
      </c>
      <c r="T148" s="4">
        <v>21000209.140000008</v>
      </c>
      <c r="U148" s="4">
        <f t="shared" si="15"/>
        <v>17213286.180327877</v>
      </c>
      <c r="V148" s="20"/>
      <c r="W148" s="21"/>
      <c r="X148" s="22"/>
      <c r="Z148" s="30"/>
      <c r="AB148" s="31"/>
      <c r="AC148" s="29"/>
    </row>
    <row r="149" spans="2:29" s="8" customFormat="1" x14ac:dyDescent="0.25">
      <c r="B149" s="3" t="s">
        <v>22</v>
      </c>
      <c r="C149" s="1">
        <v>79310</v>
      </c>
      <c r="D149" s="1">
        <v>12344512.249999998</v>
      </c>
      <c r="E149" s="1">
        <v>299</v>
      </c>
      <c r="F149" s="1">
        <v>43883.339999999989</v>
      </c>
      <c r="G149" s="1">
        <v>3962</v>
      </c>
      <c r="H149" s="1">
        <v>847328.51999999944</v>
      </c>
      <c r="I149" s="1">
        <v>1384</v>
      </c>
      <c r="J149" s="1">
        <v>271677.31000000006</v>
      </c>
      <c r="K149" s="1">
        <v>2693</v>
      </c>
      <c r="L149" s="1">
        <v>565077.78</v>
      </c>
      <c r="M149" s="1">
        <v>456</v>
      </c>
      <c r="N149" s="1">
        <v>151063.49999999994</v>
      </c>
      <c r="O149" s="1">
        <v>14605</v>
      </c>
      <c r="P149" s="1">
        <v>6182710.8400000008</v>
      </c>
      <c r="Q149" s="1">
        <v>1</v>
      </c>
      <c r="R149" s="1">
        <v>709</v>
      </c>
      <c r="S149" s="1">
        <v>102710</v>
      </c>
      <c r="T149" s="4">
        <v>20406962.970000014</v>
      </c>
      <c r="U149" s="4">
        <f t="shared" si="15"/>
        <v>16727018.827868864</v>
      </c>
      <c r="V149" s="20"/>
      <c r="W149" s="21"/>
      <c r="X149" s="22"/>
      <c r="Z149" s="30"/>
      <c r="AB149" s="31"/>
      <c r="AC149" s="29"/>
    </row>
    <row r="150" spans="2:29" s="8" customFormat="1" x14ac:dyDescent="0.25">
      <c r="B150" s="3" t="s">
        <v>35</v>
      </c>
      <c r="C150" s="1">
        <v>95564</v>
      </c>
      <c r="D150" s="1">
        <v>14954994.709999999</v>
      </c>
      <c r="E150" s="1">
        <v>819</v>
      </c>
      <c r="F150" s="1">
        <v>73803.919999999969</v>
      </c>
      <c r="G150" s="1">
        <v>5168</v>
      </c>
      <c r="H150" s="1">
        <v>1109085.8999999999</v>
      </c>
      <c r="I150" s="1">
        <v>2794</v>
      </c>
      <c r="J150" s="1">
        <v>356894.20000000024</v>
      </c>
      <c r="K150" s="1">
        <v>1649</v>
      </c>
      <c r="L150" s="1">
        <v>336165.83</v>
      </c>
      <c r="M150" s="1">
        <v>953</v>
      </c>
      <c r="N150" s="1">
        <v>318445.6700000001</v>
      </c>
      <c r="O150" s="1">
        <v>17998</v>
      </c>
      <c r="P150" s="1">
        <v>7365645.0600000005</v>
      </c>
      <c r="Q150" s="1">
        <v>1</v>
      </c>
      <c r="R150" s="1">
        <v>709</v>
      </c>
      <c r="S150" s="1">
        <v>124946</v>
      </c>
      <c r="T150" s="4">
        <v>24515744.720000014</v>
      </c>
      <c r="U150" s="4">
        <f t="shared" si="15"/>
        <v>20094872.721311487</v>
      </c>
      <c r="V150" s="20"/>
      <c r="W150" s="21"/>
      <c r="X150" s="22"/>
      <c r="Z150" s="30"/>
      <c r="AB150" s="31"/>
      <c r="AC150" s="29"/>
    </row>
    <row r="151" spans="2:29" s="8" customFormat="1" x14ac:dyDescent="0.25">
      <c r="B151" s="3" t="s">
        <v>36</v>
      </c>
      <c r="C151" s="1">
        <v>392091</v>
      </c>
      <c r="D151" s="1">
        <v>59676843.190000072</v>
      </c>
      <c r="E151" s="1">
        <v>1228</v>
      </c>
      <c r="F151" s="1">
        <v>182491.21000000005</v>
      </c>
      <c r="G151" s="1">
        <v>11976</v>
      </c>
      <c r="H151" s="1">
        <v>2609505.34</v>
      </c>
      <c r="I151" s="1">
        <v>8744</v>
      </c>
      <c r="J151" s="1">
        <v>1711262.9300000009</v>
      </c>
      <c r="K151" s="1">
        <v>3482</v>
      </c>
      <c r="L151" s="1">
        <v>725308.62</v>
      </c>
      <c r="M151" s="1">
        <v>691</v>
      </c>
      <c r="N151" s="1">
        <v>231338.43000000011</v>
      </c>
      <c r="O151" s="1">
        <v>1313</v>
      </c>
      <c r="P151" s="1">
        <v>561926.72</v>
      </c>
      <c r="Q151" s="1">
        <v>0</v>
      </c>
      <c r="R151" s="1">
        <v>0</v>
      </c>
      <c r="S151" s="1">
        <v>419525</v>
      </c>
      <c r="T151" s="4">
        <v>65698676.440000117</v>
      </c>
      <c r="U151" s="4">
        <f t="shared" si="15"/>
        <v>53851374.131147638</v>
      </c>
      <c r="V151" s="20"/>
      <c r="W151" s="21"/>
      <c r="X151" s="22"/>
      <c r="Z151" s="30"/>
      <c r="AB151" s="31"/>
      <c r="AC151" s="29"/>
    </row>
    <row r="152" spans="2:29" s="8" customFormat="1" x14ac:dyDescent="0.25">
      <c r="B152" s="5" t="s">
        <v>25</v>
      </c>
      <c r="C152" s="5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7">
        <v>846428.3600000001</v>
      </c>
      <c r="U152" s="7">
        <f>+T152/1.22</f>
        <v>693793.73770491814</v>
      </c>
      <c r="V152" s="23"/>
      <c r="W152" s="7"/>
      <c r="X152" s="24"/>
      <c r="Z152" s="30"/>
      <c r="AB152" s="31"/>
      <c r="AC152" s="29"/>
    </row>
    <row r="153" spans="2:29" s="8" customFormat="1" x14ac:dyDescent="0.25">
      <c r="B153" s="5" t="s">
        <v>42</v>
      </c>
      <c r="C153" s="7">
        <f>SUM(C139:C152)</f>
        <v>2332781</v>
      </c>
      <c r="D153" s="7">
        <f t="shared" ref="D153:T153" si="16">SUM(D139:D152)</f>
        <v>347192185.90999997</v>
      </c>
      <c r="E153" s="7">
        <f t="shared" si="16"/>
        <v>12624</v>
      </c>
      <c r="F153" s="7">
        <f t="shared" si="16"/>
        <v>1587978.5000000002</v>
      </c>
      <c r="G153" s="7">
        <f t="shared" si="16"/>
        <v>80113</v>
      </c>
      <c r="H153" s="7">
        <f t="shared" si="16"/>
        <v>17204222.369999997</v>
      </c>
      <c r="I153" s="7">
        <f t="shared" si="16"/>
        <v>95104</v>
      </c>
      <c r="J153" s="7">
        <f t="shared" si="16"/>
        <v>15434335.33</v>
      </c>
      <c r="K153" s="7">
        <f t="shared" si="16"/>
        <v>30216</v>
      </c>
      <c r="L153" s="7">
        <f t="shared" si="16"/>
        <v>6221954.7299999995</v>
      </c>
      <c r="M153" s="7">
        <f t="shared" si="16"/>
        <v>7351</v>
      </c>
      <c r="N153" s="7">
        <f t="shared" si="16"/>
        <v>2480986.25</v>
      </c>
      <c r="O153" s="7">
        <f t="shared" si="16"/>
        <v>214534</v>
      </c>
      <c r="P153" s="7">
        <f t="shared" si="16"/>
        <v>87737463.780000001</v>
      </c>
      <c r="Q153" s="7">
        <f t="shared" si="16"/>
        <v>4901</v>
      </c>
      <c r="R153" s="7">
        <f t="shared" si="16"/>
        <v>2887147</v>
      </c>
      <c r="S153" s="7">
        <f t="shared" si="16"/>
        <v>2777641</v>
      </c>
      <c r="T153" s="7">
        <f t="shared" si="16"/>
        <v>481592692.63000011</v>
      </c>
      <c r="U153" s="7">
        <f t="shared" ref="U153" si="17">SUM(U139:U152)</f>
        <v>394748108.71311486</v>
      </c>
      <c r="V153" s="23">
        <v>91809557.131147549</v>
      </c>
      <c r="W153" s="7">
        <f>155262721.729494-6373028-6597759</f>
        <v>142291934.72949401</v>
      </c>
      <c r="X153" s="24">
        <f>+U153-V153+W153</f>
        <v>445230486.31146133</v>
      </c>
      <c r="Z153" s="30"/>
      <c r="AB153" s="31"/>
      <c r="AC153" s="29"/>
    </row>
    <row r="154" spans="2:29" s="8" customFormat="1" x14ac:dyDescent="0.25">
      <c r="B154" s="3" t="s">
        <v>31</v>
      </c>
      <c r="C154" s="1">
        <v>43352</v>
      </c>
      <c r="D154" s="1">
        <v>6877186.3299999954</v>
      </c>
      <c r="E154" s="1">
        <v>277</v>
      </c>
      <c r="F154" s="1">
        <v>41163.169999999984</v>
      </c>
      <c r="G154" s="1">
        <v>1757</v>
      </c>
      <c r="H154" s="1">
        <v>381735.31000000006</v>
      </c>
      <c r="I154" s="1">
        <v>2149</v>
      </c>
      <c r="J154" s="1">
        <v>430532.71000000014</v>
      </c>
      <c r="K154" s="1">
        <v>946</v>
      </c>
      <c r="L154" s="1">
        <v>201743.50000000006</v>
      </c>
      <c r="M154" s="1">
        <v>301</v>
      </c>
      <c r="N154" s="1">
        <v>108854.03999999996</v>
      </c>
      <c r="O154" s="1">
        <v>15495</v>
      </c>
      <c r="P154" s="1">
        <v>6539355.6800000016</v>
      </c>
      <c r="Q154" s="1">
        <v>1</v>
      </c>
      <c r="R154" s="1">
        <v>668</v>
      </c>
      <c r="S154" s="1">
        <v>64278</v>
      </c>
      <c r="T154" s="4">
        <v>14581238.439999988</v>
      </c>
      <c r="U154" s="4">
        <f>+T154/1.22</f>
        <v>11951834.786885237</v>
      </c>
      <c r="V154" s="20"/>
      <c r="W154" s="21"/>
      <c r="X154" s="22"/>
      <c r="Z154" s="33"/>
      <c r="AB154" s="31"/>
      <c r="AC154" s="29"/>
    </row>
    <row r="155" spans="2:29" s="8" customFormat="1" x14ac:dyDescent="0.25">
      <c r="B155" s="3" t="s">
        <v>13</v>
      </c>
      <c r="C155" s="1">
        <v>56146</v>
      </c>
      <c r="D155" s="1">
        <v>8613423.6400000006</v>
      </c>
      <c r="E155" s="1">
        <v>2722</v>
      </c>
      <c r="F155" s="1">
        <v>211951.84999999995</v>
      </c>
      <c r="G155" s="1">
        <v>2518</v>
      </c>
      <c r="H155" s="1">
        <v>550333.38999999978</v>
      </c>
      <c r="I155" s="1">
        <v>3542</v>
      </c>
      <c r="J155" s="1">
        <v>678263.33999999973</v>
      </c>
      <c r="K155" s="1">
        <v>1388</v>
      </c>
      <c r="L155" s="1">
        <v>302825.59000000014</v>
      </c>
      <c r="M155" s="1">
        <v>284</v>
      </c>
      <c r="N155" s="1">
        <v>111439.48999999993</v>
      </c>
      <c r="O155" s="1">
        <v>23997</v>
      </c>
      <c r="P155" s="1">
        <v>9564329.6600000057</v>
      </c>
      <c r="Q155" s="1">
        <v>1618</v>
      </c>
      <c r="R155" s="1">
        <v>745248</v>
      </c>
      <c r="S155" s="1">
        <v>92215</v>
      </c>
      <c r="T155" s="4">
        <v>20777815.059999999</v>
      </c>
      <c r="U155" s="4">
        <f t="shared" ref="U155:U166" si="18">+T155/1.22</f>
        <v>17030995.950819671</v>
      </c>
      <c r="V155" s="20"/>
      <c r="W155" s="21"/>
      <c r="X155" s="22"/>
      <c r="Z155" s="33"/>
      <c r="AB155" s="31"/>
      <c r="AC155" s="29"/>
    </row>
    <row r="156" spans="2:29" s="8" customFormat="1" x14ac:dyDescent="0.25">
      <c r="B156" s="3" t="s">
        <v>32</v>
      </c>
      <c r="C156" s="1">
        <v>145894</v>
      </c>
      <c r="D156" s="1">
        <v>22373061.790000025</v>
      </c>
      <c r="E156" s="1">
        <v>1183</v>
      </c>
      <c r="F156" s="1">
        <v>174977.10000000006</v>
      </c>
      <c r="G156" s="1">
        <v>6129</v>
      </c>
      <c r="H156" s="1">
        <v>1280434.1099999996</v>
      </c>
      <c r="I156" s="1">
        <v>7796</v>
      </c>
      <c r="J156" s="1">
        <v>1540302.5399999998</v>
      </c>
      <c r="K156" s="1">
        <v>2802</v>
      </c>
      <c r="L156" s="1">
        <v>561078.62000000011</v>
      </c>
      <c r="M156" s="1">
        <v>738</v>
      </c>
      <c r="N156" s="1">
        <v>224225.40000000005</v>
      </c>
      <c r="O156" s="1">
        <v>14759</v>
      </c>
      <c r="P156" s="1">
        <v>6018894.7500000009</v>
      </c>
      <c r="Q156" s="1">
        <v>1</v>
      </c>
      <c r="R156" s="1">
        <v>334</v>
      </c>
      <c r="S156" s="1">
        <v>179302</v>
      </c>
      <c r="T156" s="4">
        <v>32173308.16</v>
      </c>
      <c r="U156" s="4">
        <f t="shared" si="18"/>
        <v>26371564.065573771</v>
      </c>
      <c r="V156" s="20"/>
      <c r="W156" s="21"/>
      <c r="X156" s="22"/>
      <c r="Z156" s="30"/>
      <c r="AB156" s="31"/>
      <c r="AC156" s="29"/>
    </row>
    <row r="157" spans="2:29" s="8" customFormat="1" x14ac:dyDescent="0.25">
      <c r="B157" s="3" t="s">
        <v>33</v>
      </c>
      <c r="C157" s="1">
        <v>106264</v>
      </c>
      <c r="D157" s="1">
        <v>16764634.820000004</v>
      </c>
      <c r="E157" s="1">
        <v>250</v>
      </c>
      <c r="F157" s="1">
        <v>37307.669999999991</v>
      </c>
      <c r="G157" s="1">
        <v>3294</v>
      </c>
      <c r="H157" s="1">
        <v>722104.53</v>
      </c>
      <c r="I157" s="1">
        <v>2596</v>
      </c>
      <c r="J157" s="1">
        <v>503196.26999999996</v>
      </c>
      <c r="K157" s="1">
        <v>1948</v>
      </c>
      <c r="L157" s="1">
        <v>425435.2900000001</v>
      </c>
      <c r="M157" s="1">
        <v>219</v>
      </c>
      <c r="N157" s="1">
        <v>77056.219999999943</v>
      </c>
      <c r="O157" s="1">
        <v>6179</v>
      </c>
      <c r="P157" s="1">
        <v>2605851.9300000011</v>
      </c>
      <c r="Q157" s="1">
        <v>0</v>
      </c>
      <c r="R157" s="1">
        <v>0</v>
      </c>
      <c r="S157" s="1">
        <v>120750</v>
      </c>
      <c r="T157" s="4">
        <v>21135586.729999986</v>
      </c>
      <c r="U157" s="4">
        <f t="shared" si="18"/>
        <v>17324251.418032777</v>
      </c>
      <c r="V157" s="20"/>
      <c r="W157" s="21"/>
      <c r="X157" s="22"/>
      <c r="Z157" s="30"/>
      <c r="AB157" s="31"/>
      <c r="AC157" s="29"/>
    </row>
    <row r="158" spans="2:29" s="8" customFormat="1" x14ac:dyDescent="0.25">
      <c r="B158" s="3" t="s">
        <v>16</v>
      </c>
      <c r="C158" s="1">
        <v>374135</v>
      </c>
      <c r="D158" s="1">
        <v>59186151.220000044</v>
      </c>
      <c r="E158" s="1">
        <v>2569</v>
      </c>
      <c r="F158" s="1">
        <v>370491.4000000002</v>
      </c>
      <c r="G158" s="1">
        <v>15714</v>
      </c>
      <c r="H158" s="1">
        <v>3417786.4999999986</v>
      </c>
      <c r="I158" s="1">
        <v>25051</v>
      </c>
      <c r="J158" s="1">
        <v>3504009.2099999967</v>
      </c>
      <c r="K158" s="1">
        <v>6244</v>
      </c>
      <c r="L158" s="1">
        <v>1230592.7700000005</v>
      </c>
      <c r="M158" s="1">
        <v>1147</v>
      </c>
      <c r="N158" s="1">
        <v>362700.68000000017</v>
      </c>
      <c r="O158" s="1">
        <v>40392</v>
      </c>
      <c r="P158" s="1">
        <v>16445440.440000003</v>
      </c>
      <c r="Q158" s="1">
        <v>2</v>
      </c>
      <c r="R158" s="1">
        <v>1336</v>
      </c>
      <c r="S158" s="1">
        <v>465254</v>
      </c>
      <c r="T158" s="4">
        <v>84518507.620000035</v>
      </c>
      <c r="U158" s="4">
        <f t="shared" si="18"/>
        <v>69277465.262295112</v>
      </c>
      <c r="V158" s="20"/>
      <c r="W158" s="21"/>
      <c r="X158" s="22"/>
      <c r="Z158" s="30"/>
      <c r="AB158" s="31"/>
      <c r="AC158" s="29"/>
    </row>
    <row r="159" spans="2:29" s="8" customFormat="1" x14ac:dyDescent="0.25">
      <c r="B159" s="3" t="s">
        <v>34</v>
      </c>
      <c r="C159" s="1">
        <v>52362</v>
      </c>
      <c r="D159" s="1">
        <v>8429284.9599999972</v>
      </c>
      <c r="E159" s="1">
        <v>343</v>
      </c>
      <c r="F159" s="1">
        <v>51858.339999999953</v>
      </c>
      <c r="G159" s="1">
        <v>1790</v>
      </c>
      <c r="H159" s="1">
        <v>395748.09000000032</v>
      </c>
      <c r="I159" s="1">
        <v>2718</v>
      </c>
      <c r="J159" s="1">
        <v>569875.97000000044</v>
      </c>
      <c r="K159" s="1">
        <v>1003</v>
      </c>
      <c r="L159" s="1">
        <v>216954.98000000019</v>
      </c>
      <c r="M159" s="1">
        <v>343</v>
      </c>
      <c r="N159" s="1">
        <v>134386.63999999998</v>
      </c>
      <c r="O159" s="1">
        <v>14305</v>
      </c>
      <c r="P159" s="1">
        <v>6142860.6599999974</v>
      </c>
      <c r="Q159" s="1">
        <v>8</v>
      </c>
      <c r="R159" s="1">
        <v>5342</v>
      </c>
      <c r="S159" s="1">
        <v>72872</v>
      </c>
      <c r="T159" s="4">
        <v>15946311.240000002</v>
      </c>
      <c r="U159" s="4">
        <f t="shared" si="18"/>
        <v>13070746.91803279</v>
      </c>
      <c r="V159" s="20"/>
      <c r="W159" s="21"/>
      <c r="X159" s="22"/>
      <c r="Z159" s="30"/>
      <c r="AB159" s="31"/>
      <c r="AC159" s="29"/>
    </row>
    <row r="160" spans="2:29" s="8" customFormat="1" x14ac:dyDescent="0.25">
      <c r="B160" s="3" t="s">
        <v>18</v>
      </c>
      <c r="C160" s="1">
        <v>97559</v>
      </c>
      <c r="D160" s="1">
        <v>14109841.959999997</v>
      </c>
      <c r="E160" s="1">
        <v>571</v>
      </c>
      <c r="F160" s="1">
        <v>68410.239999999932</v>
      </c>
      <c r="G160" s="1">
        <v>3558</v>
      </c>
      <c r="H160" s="1">
        <v>705372.4700000002</v>
      </c>
      <c r="I160" s="1">
        <v>3082</v>
      </c>
      <c r="J160" s="1">
        <v>607581.41</v>
      </c>
      <c r="K160" s="1">
        <v>1401</v>
      </c>
      <c r="L160" s="1">
        <v>255396.32000000018</v>
      </c>
      <c r="M160" s="1">
        <v>384</v>
      </c>
      <c r="N160" s="1">
        <v>116982.83999999992</v>
      </c>
      <c r="O160" s="1">
        <v>32685</v>
      </c>
      <c r="P160" s="1">
        <v>12731320.810000002</v>
      </c>
      <c r="Q160" s="1">
        <v>869</v>
      </c>
      <c r="R160" s="1">
        <v>338976</v>
      </c>
      <c r="S160" s="1">
        <v>140109</v>
      </c>
      <c r="T160" s="4">
        <v>28933882.270000018</v>
      </c>
      <c r="U160" s="4">
        <f t="shared" si="18"/>
        <v>23716296.942622967</v>
      </c>
      <c r="V160" s="20"/>
      <c r="W160" s="21"/>
      <c r="X160" s="22"/>
      <c r="Z160" s="30"/>
      <c r="AB160" s="31"/>
      <c r="AC160" s="29"/>
    </row>
    <row r="161" spans="2:29" s="8" customFormat="1" x14ac:dyDescent="0.25">
      <c r="B161" s="3" t="s">
        <v>19</v>
      </c>
      <c r="C161" s="1">
        <v>843403</v>
      </c>
      <c r="D161" s="1">
        <v>116551545.29000007</v>
      </c>
      <c r="E161" s="1">
        <v>2623</v>
      </c>
      <c r="F161" s="1">
        <v>367576.77</v>
      </c>
      <c r="G161" s="1">
        <v>18105</v>
      </c>
      <c r="H161" s="1">
        <v>3879453.3499999982</v>
      </c>
      <c r="I161" s="1">
        <v>29061</v>
      </c>
      <c r="J161" s="1">
        <v>4289265.05</v>
      </c>
      <c r="K161" s="1">
        <v>3538</v>
      </c>
      <c r="L161" s="1">
        <v>733207.04000000062</v>
      </c>
      <c r="M161" s="1">
        <v>638</v>
      </c>
      <c r="N161" s="1">
        <v>210443.7300000001</v>
      </c>
      <c r="O161" s="1">
        <v>1105</v>
      </c>
      <c r="P161" s="1">
        <v>439515.10999999981</v>
      </c>
      <c r="Q161" s="1">
        <v>0</v>
      </c>
      <c r="R161" s="1">
        <v>0</v>
      </c>
      <c r="S161" s="1">
        <v>898473</v>
      </c>
      <c r="T161" s="4">
        <v>126471006.34000012</v>
      </c>
      <c r="U161" s="4">
        <f t="shared" si="18"/>
        <v>103664759.29508208</v>
      </c>
      <c r="V161" s="20"/>
      <c r="W161" s="21"/>
      <c r="X161" s="22"/>
      <c r="Z161" s="30"/>
      <c r="AB161" s="31"/>
      <c r="AC161" s="29"/>
    </row>
    <row r="162" spans="2:29" s="8" customFormat="1" x14ac:dyDescent="0.25">
      <c r="B162" s="3" t="s">
        <v>20</v>
      </c>
      <c r="C162" s="1">
        <v>47384</v>
      </c>
      <c r="D162" s="1">
        <v>7400523.4799999921</v>
      </c>
      <c r="E162" s="1">
        <v>412</v>
      </c>
      <c r="F162" s="1">
        <v>61795.389999999948</v>
      </c>
      <c r="G162" s="1">
        <v>2007</v>
      </c>
      <c r="H162" s="1">
        <v>439694.21000000008</v>
      </c>
      <c r="I162" s="1">
        <v>2986</v>
      </c>
      <c r="J162" s="1">
        <v>589098.66000000027</v>
      </c>
      <c r="K162" s="1">
        <v>997</v>
      </c>
      <c r="L162" s="1">
        <v>215992.67</v>
      </c>
      <c r="M162" s="1">
        <v>335</v>
      </c>
      <c r="N162" s="1">
        <v>109169.77999999993</v>
      </c>
      <c r="O162" s="1">
        <v>17916</v>
      </c>
      <c r="P162" s="1">
        <v>7663364.700000002</v>
      </c>
      <c r="Q162" s="1">
        <v>0</v>
      </c>
      <c r="R162" s="1">
        <v>0</v>
      </c>
      <c r="S162" s="1">
        <v>72037</v>
      </c>
      <c r="T162" s="4">
        <v>16479638.89000001</v>
      </c>
      <c r="U162" s="4">
        <f t="shared" si="18"/>
        <v>13507900.729508204</v>
      </c>
      <c r="V162" s="20"/>
      <c r="W162" s="21"/>
      <c r="X162" s="22"/>
      <c r="Z162" s="30"/>
      <c r="AB162" s="31"/>
      <c r="AC162" s="29"/>
    </row>
    <row r="163" spans="2:29" s="8" customFormat="1" x14ac:dyDescent="0.25">
      <c r="B163" s="3" t="s">
        <v>21</v>
      </c>
      <c r="C163" s="1">
        <v>66067</v>
      </c>
      <c r="D163" s="1">
        <v>10693619.410000004</v>
      </c>
      <c r="E163" s="1">
        <v>418</v>
      </c>
      <c r="F163" s="1">
        <v>64143.140000000007</v>
      </c>
      <c r="G163" s="1">
        <v>3003</v>
      </c>
      <c r="H163" s="1">
        <v>680961.19000000029</v>
      </c>
      <c r="I163" s="1">
        <v>2364</v>
      </c>
      <c r="J163" s="1">
        <v>476651.87000000034</v>
      </c>
      <c r="K163" s="1">
        <v>1072</v>
      </c>
      <c r="L163" s="1">
        <v>235298.75000000012</v>
      </c>
      <c r="M163" s="1">
        <v>478</v>
      </c>
      <c r="N163" s="1">
        <v>188527.5</v>
      </c>
      <c r="O163" s="1">
        <v>16655</v>
      </c>
      <c r="P163" s="1">
        <v>7259870.0900000017</v>
      </c>
      <c r="Q163" s="1">
        <v>1989</v>
      </c>
      <c r="R163" s="1">
        <v>1363563</v>
      </c>
      <c r="S163" s="1">
        <v>92046</v>
      </c>
      <c r="T163" s="4">
        <v>20962634.72000001</v>
      </c>
      <c r="U163" s="4">
        <f t="shared" si="18"/>
        <v>17182487.475409843</v>
      </c>
      <c r="V163" s="20"/>
      <c r="W163" s="21"/>
      <c r="X163" s="22"/>
      <c r="Z163" s="30"/>
      <c r="AB163" s="31"/>
      <c r="AC163" s="29"/>
    </row>
    <row r="164" spans="2:29" s="8" customFormat="1" x14ac:dyDescent="0.25">
      <c r="B164" s="3" t="s">
        <v>22</v>
      </c>
      <c r="C164" s="1">
        <v>93320</v>
      </c>
      <c r="D164" s="1">
        <v>14493646.570000011</v>
      </c>
      <c r="E164" s="1">
        <v>400</v>
      </c>
      <c r="F164" s="1">
        <v>59462.909999999989</v>
      </c>
      <c r="G164" s="1">
        <v>4118</v>
      </c>
      <c r="H164" s="1">
        <v>876735.85999999964</v>
      </c>
      <c r="I164" s="1">
        <v>1758</v>
      </c>
      <c r="J164" s="1">
        <v>354472.28</v>
      </c>
      <c r="K164" s="1">
        <v>2574</v>
      </c>
      <c r="L164" s="1">
        <v>540239.83000000019</v>
      </c>
      <c r="M164" s="1">
        <v>498</v>
      </c>
      <c r="N164" s="1">
        <v>167640.08000000002</v>
      </c>
      <c r="O164" s="1">
        <v>14058</v>
      </c>
      <c r="P164" s="1">
        <v>5968782.0400000028</v>
      </c>
      <c r="Q164" s="1">
        <v>0</v>
      </c>
      <c r="R164" s="1">
        <v>0</v>
      </c>
      <c r="S164" s="1">
        <v>116726</v>
      </c>
      <c r="T164" s="4">
        <v>22460979.570000026</v>
      </c>
      <c r="U164" s="4">
        <f t="shared" si="18"/>
        <v>18410638.9918033</v>
      </c>
      <c r="V164" s="20"/>
      <c r="W164" s="21"/>
      <c r="X164" s="22"/>
      <c r="Z164" s="30"/>
      <c r="AB164" s="31"/>
      <c r="AC164" s="29"/>
    </row>
    <row r="165" spans="2:29" s="8" customFormat="1" x14ac:dyDescent="0.25">
      <c r="B165" s="3" t="s">
        <v>35</v>
      </c>
      <c r="C165" s="1">
        <v>97822</v>
      </c>
      <c r="D165" s="1">
        <v>15292042.240000013</v>
      </c>
      <c r="E165" s="1">
        <v>853</v>
      </c>
      <c r="F165" s="1">
        <v>81358.760000000009</v>
      </c>
      <c r="G165" s="1">
        <v>4773</v>
      </c>
      <c r="H165" s="1">
        <v>1029092.7099999997</v>
      </c>
      <c r="I165" s="1">
        <v>2840</v>
      </c>
      <c r="J165" s="1">
        <v>367696.40000000008</v>
      </c>
      <c r="K165" s="1">
        <v>1725</v>
      </c>
      <c r="L165" s="1">
        <v>357024.60999999969</v>
      </c>
      <c r="M165" s="1">
        <v>888</v>
      </c>
      <c r="N165" s="1">
        <v>304809.51000000007</v>
      </c>
      <c r="O165" s="1">
        <v>17231</v>
      </c>
      <c r="P165" s="1">
        <v>7012728.2299999986</v>
      </c>
      <c r="Q165" s="1">
        <v>1</v>
      </c>
      <c r="R165" s="1">
        <v>910</v>
      </c>
      <c r="S165" s="1">
        <v>126133</v>
      </c>
      <c r="T165" s="4">
        <v>24445662.210000027</v>
      </c>
      <c r="U165" s="4">
        <f t="shared" si="18"/>
        <v>20037428.040983628</v>
      </c>
      <c r="V165" s="20"/>
      <c r="W165" s="21"/>
      <c r="X165" s="22"/>
      <c r="Z165" s="30"/>
      <c r="AB165" s="31"/>
      <c r="AC165" s="29"/>
    </row>
    <row r="166" spans="2:29" s="8" customFormat="1" x14ac:dyDescent="0.25">
      <c r="B166" s="3" t="s">
        <v>36</v>
      </c>
      <c r="C166" s="1">
        <v>442962</v>
      </c>
      <c r="D166" s="1">
        <v>67575026.540000066</v>
      </c>
      <c r="E166" s="1">
        <v>1951</v>
      </c>
      <c r="F166" s="1">
        <v>289802.76000000013</v>
      </c>
      <c r="G166" s="1">
        <v>12662</v>
      </c>
      <c r="H166" s="1">
        <v>2764128.1299999994</v>
      </c>
      <c r="I166" s="1">
        <v>9440</v>
      </c>
      <c r="J166" s="1">
        <v>1853215.0400000014</v>
      </c>
      <c r="K166" s="1">
        <v>3174</v>
      </c>
      <c r="L166" s="1">
        <v>666742.68000000017</v>
      </c>
      <c r="M166" s="1">
        <v>655</v>
      </c>
      <c r="N166" s="1">
        <v>224901.56000000008</v>
      </c>
      <c r="O166" s="1">
        <v>1160</v>
      </c>
      <c r="P166" s="1">
        <v>510601.40999999986</v>
      </c>
      <c r="Q166" s="1">
        <v>1</v>
      </c>
      <c r="R166" s="1">
        <v>910</v>
      </c>
      <c r="S166" s="1">
        <v>472005</v>
      </c>
      <c r="T166" s="4">
        <v>73885327.870000049</v>
      </c>
      <c r="U166" s="4">
        <f t="shared" si="18"/>
        <v>60561744.15573775</v>
      </c>
      <c r="V166" s="20"/>
      <c r="W166" s="21"/>
      <c r="X166" s="22"/>
      <c r="Z166" s="30"/>
      <c r="AB166" s="31"/>
      <c r="AC166" s="29"/>
    </row>
    <row r="167" spans="2:29" s="8" customFormat="1" x14ac:dyDescent="0.25">
      <c r="B167" s="5" t="s">
        <v>25</v>
      </c>
      <c r="C167" s="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7">
        <v>859005.94000000018</v>
      </c>
      <c r="U167" s="7">
        <f>+T167/1.22</f>
        <v>704103.22950819694</v>
      </c>
      <c r="V167" s="23"/>
      <c r="W167" s="7"/>
      <c r="X167" s="24"/>
      <c r="Z167" s="30"/>
      <c r="AB167" s="31"/>
      <c r="AC167" s="29"/>
    </row>
    <row r="168" spans="2:29" s="8" customFormat="1" x14ac:dyDescent="0.25">
      <c r="B168" s="5" t="s">
        <v>43</v>
      </c>
      <c r="C168" s="7">
        <f>SUM(C154:C167)</f>
        <v>2466670</v>
      </c>
      <c r="D168" s="7">
        <f t="shared" ref="D168:T168" si="19">SUM(D154:D167)</f>
        <v>368359988.25000018</v>
      </c>
      <c r="E168" s="7">
        <f t="shared" si="19"/>
        <v>14572</v>
      </c>
      <c r="F168" s="7">
        <f t="shared" si="19"/>
        <v>1880299.5</v>
      </c>
      <c r="G168" s="7">
        <f t="shared" si="19"/>
        <v>79428</v>
      </c>
      <c r="H168" s="7">
        <f t="shared" si="19"/>
        <v>17123579.849999994</v>
      </c>
      <c r="I168" s="7">
        <f t="shared" si="19"/>
        <v>95383</v>
      </c>
      <c r="J168" s="7">
        <f t="shared" si="19"/>
        <v>15764160.749999998</v>
      </c>
      <c r="K168" s="7">
        <f t="shared" si="19"/>
        <v>28812</v>
      </c>
      <c r="L168" s="7">
        <f t="shared" si="19"/>
        <v>5942532.6500000022</v>
      </c>
      <c r="M168" s="7">
        <f t="shared" si="19"/>
        <v>6908</v>
      </c>
      <c r="N168" s="7">
        <f t="shared" si="19"/>
        <v>2341137.4700000002</v>
      </c>
      <c r="O168" s="7">
        <f t="shared" si="19"/>
        <v>215937</v>
      </c>
      <c r="P168" s="7">
        <f t="shared" si="19"/>
        <v>88902915.51000002</v>
      </c>
      <c r="Q168" s="7">
        <f t="shared" si="19"/>
        <v>4490</v>
      </c>
      <c r="R168" s="7">
        <f t="shared" si="19"/>
        <v>2457287</v>
      </c>
      <c r="S168" s="7">
        <f t="shared" si="19"/>
        <v>2912200</v>
      </c>
      <c r="T168" s="7">
        <f t="shared" si="19"/>
        <v>503630905.0600003</v>
      </c>
      <c r="U168" s="7">
        <f t="shared" ref="U168" si="20">SUM(U154:U167)</f>
        <v>412812217.26229537</v>
      </c>
      <c r="V168" s="23">
        <v>98474796.147540987</v>
      </c>
      <c r="W168" s="7">
        <v>0</v>
      </c>
      <c r="X168" s="24">
        <f>+U168-V168+W168</f>
        <v>314337421.11475438</v>
      </c>
      <c r="Z168" s="30"/>
      <c r="AB168" s="31"/>
      <c r="AC168" s="29"/>
    </row>
    <row r="169" spans="2:29" s="8" customFormat="1" x14ac:dyDescent="0.25">
      <c r="B169" s="3" t="s">
        <v>31</v>
      </c>
      <c r="C169" s="1">
        <v>50981</v>
      </c>
      <c r="D169" s="1">
        <v>8312746.6399999959</v>
      </c>
      <c r="E169" s="1">
        <v>265</v>
      </c>
      <c r="F169" s="1">
        <v>40654.230000000003</v>
      </c>
      <c r="G169" s="1">
        <v>1708</v>
      </c>
      <c r="H169" s="1">
        <v>375059.49000000022</v>
      </c>
      <c r="I169" s="1">
        <v>1946</v>
      </c>
      <c r="J169" s="1">
        <v>393179.05000000028</v>
      </c>
      <c r="K169" s="1">
        <v>950</v>
      </c>
      <c r="L169" s="1">
        <v>204059.67000000004</v>
      </c>
      <c r="M169" s="1">
        <v>325</v>
      </c>
      <c r="N169" s="1">
        <v>115054.66</v>
      </c>
      <c r="O169" s="1">
        <v>13834</v>
      </c>
      <c r="P169" s="1">
        <v>5869280.6799999978</v>
      </c>
      <c r="Q169" s="1">
        <v>1</v>
      </c>
      <c r="R169" s="1">
        <v>673</v>
      </c>
      <c r="S169" s="1">
        <v>70011</v>
      </c>
      <c r="T169" s="4">
        <v>15310707.529999997</v>
      </c>
      <c r="U169" s="4">
        <f>+T169/1.22</f>
        <v>12549760.270491801</v>
      </c>
      <c r="V169" s="20"/>
      <c r="W169" s="21"/>
      <c r="X169" s="22"/>
      <c r="Z169" s="33"/>
      <c r="AB169" s="31"/>
      <c r="AC169" s="29"/>
    </row>
    <row r="170" spans="2:29" s="8" customFormat="1" x14ac:dyDescent="0.25">
      <c r="B170" s="3" t="s">
        <v>13</v>
      </c>
      <c r="C170" s="1">
        <v>64564</v>
      </c>
      <c r="D170" s="1">
        <v>10202516.940000007</v>
      </c>
      <c r="E170" s="1">
        <v>2556</v>
      </c>
      <c r="F170" s="1">
        <v>207664.25999999992</v>
      </c>
      <c r="G170" s="1">
        <v>2577</v>
      </c>
      <c r="H170" s="1">
        <v>565350.37000000046</v>
      </c>
      <c r="I170" s="1">
        <v>3204</v>
      </c>
      <c r="J170" s="1">
        <v>618486.45000000019</v>
      </c>
      <c r="K170" s="1">
        <v>1580</v>
      </c>
      <c r="L170" s="1">
        <v>346540.7100000002</v>
      </c>
      <c r="M170" s="1">
        <v>300</v>
      </c>
      <c r="N170" s="1">
        <v>115633.45999999999</v>
      </c>
      <c r="O170" s="1">
        <v>22927</v>
      </c>
      <c r="P170" s="1">
        <v>9353783.2199999988</v>
      </c>
      <c r="Q170" s="1">
        <v>1166</v>
      </c>
      <c r="R170" s="1">
        <v>532710</v>
      </c>
      <c r="S170" s="1">
        <v>98874</v>
      </c>
      <c r="T170" s="4">
        <v>21942680.239999987</v>
      </c>
      <c r="U170" s="4">
        <f t="shared" ref="U170:U181" si="21">+T170/1.22</f>
        <v>17985803.475409824</v>
      </c>
      <c r="V170" s="20"/>
      <c r="W170" s="21"/>
      <c r="X170" s="22"/>
      <c r="Z170" s="30"/>
      <c r="AB170" s="31"/>
      <c r="AC170" s="29"/>
    </row>
    <row r="171" spans="2:29" s="8" customFormat="1" x14ac:dyDescent="0.25">
      <c r="B171" s="3" t="s">
        <v>32</v>
      </c>
      <c r="C171" s="1">
        <v>167652</v>
      </c>
      <c r="D171" s="1">
        <v>26439202.660000019</v>
      </c>
      <c r="E171" s="1">
        <v>908</v>
      </c>
      <c r="F171" s="1">
        <v>137186.63</v>
      </c>
      <c r="G171" s="1">
        <v>6486</v>
      </c>
      <c r="H171" s="1">
        <v>1363040.42</v>
      </c>
      <c r="I171" s="1">
        <v>7001</v>
      </c>
      <c r="J171" s="1">
        <v>1391528.7099999997</v>
      </c>
      <c r="K171" s="1">
        <v>2800</v>
      </c>
      <c r="L171" s="1">
        <v>569512.31000000006</v>
      </c>
      <c r="M171" s="1">
        <v>721</v>
      </c>
      <c r="N171" s="1">
        <v>230139.51000000007</v>
      </c>
      <c r="O171" s="1">
        <v>13383</v>
      </c>
      <c r="P171" s="1">
        <v>5435141.3800000036</v>
      </c>
      <c r="Q171" s="1">
        <v>0</v>
      </c>
      <c r="R171" s="1">
        <v>0</v>
      </c>
      <c r="S171" s="1">
        <v>198951</v>
      </c>
      <c r="T171" s="4">
        <v>35565751.62000002</v>
      </c>
      <c r="U171" s="4">
        <f t="shared" si="21"/>
        <v>29152255.426229525</v>
      </c>
      <c r="V171" s="20"/>
      <c r="W171" s="21"/>
      <c r="X171" s="22"/>
      <c r="Z171" s="30"/>
      <c r="AB171" s="31"/>
      <c r="AC171" s="29"/>
    </row>
    <row r="172" spans="2:29" s="8" customFormat="1" x14ac:dyDescent="0.25">
      <c r="B172" s="3" t="s">
        <v>33</v>
      </c>
      <c r="C172" s="1">
        <v>148728</v>
      </c>
      <c r="D172" s="1">
        <v>24028984.20999999</v>
      </c>
      <c r="E172" s="1">
        <v>311</v>
      </c>
      <c r="F172" s="1">
        <v>47149.440000000002</v>
      </c>
      <c r="G172" s="1">
        <v>3507</v>
      </c>
      <c r="H172" s="1">
        <v>778735.8200000003</v>
      </c>
      <c r="I172" s="1">
        <v>2967</v>
      </c>
      <c r="J172" s="1">
        <v>574888.96000000043</v>
      </c>
      <c r="K172" s="1">
        <v>1905</v>
      </c>
      <c r="L172" s="1">
        <v>427971.71000000025</v>
      </c>
      <c r="M172" s="1">
        <v>224</v>
      </c>
      <c r="N172" s="1">
        <v>79691.589999999982</v>
      </c>
      <c r="O172" s="1">
        <v>6319</v>
      </c>
      <c r="P172" s="1">
        <v>2687132.4600000014</v>
      </c>
      <c r="Q172" s="1">
        <v>0</v>
      </c>
      <c r="R172" s="1">
        <v>0</v>
      </c>
      <c r="S172" s="1">
        <v>163961</v>
      </c>
      <c r="T172" s="4">
        <v>28624554.189999972</v>
      </c>
      <c r="U172" s="4">
        <f t="shared" si="21"/>
        <v>23462749.336065549</v>
      </c>
      <c r="V172" s="20"/>
      <c r="W172" s="21"/>
      <c r="X172" s="22"/>
      <c r="Z172" s="30"/>
      <c r="AB172" s="31"/>
      <c r="AC172" s="29"/>
    </row>
    <row r="173" spans="2:29" s="8" customFormat="1" x14ac:dyDescent="0.25">
      <c r="B173" s="3" t="s">
        <v>16</v>
      </c>
      <c r="C173" s="1">
        <v>408450</v>
      </c>
      <c r="D173" s="1">
        <v>66596707.240000047</v>
      </c>
      <c r="E173" s="1">
        <v>2000</v>
      </c>
      <c r="F173" s="1">
        <v>293740.61000000004</v>
      </c>
      <c r="G173" s="1">
        <v>15668</v>
      </c>
      <c r="H173" s="1">
        <v>3414585.6399999997</v>
      </c>
      <c r="I173" s="1">
        <v>22784</v>
      </c>
      <c r="J173" s="1">
        <v>3136136.3999999976</v>
      </c>
      <c r="K173" s="1">
        <v>5990</v>
      </c>
      <c r="L173" s="1">
        <v>1215368.7500000002</v>
      </c>
      <c r="M173" s="1">
        <v>1081</v>
      </c>
      <c r="N173" s="1">
        <v>370148.9800000001</v>
      </c>
      <c r="O173" s="1">
        <v>38491</v>
      </c>
      <c r="P173" s="1">
        <v>15879853.279999994</v>
      </c>
      <c r="Q173" s="1">
        <v>0</v>
      </c>
      <c r="R173" s="1">
        <v>0</v>
      </c>
      <c r="S173" s="1">
        <v>494464</v>
      </c>
      <c r="T173" s="4">
        <v>90906540.899999902</v>
      </c>
      <c r="U173" s="4">
        <f t="shared" si="21"/>
        <v>74513558.114754021</v>
      </c>
      <c r="V173" s="20"/>
      <c r="W173" s="21"/>
      <c r="X173" s="22"/>
      <c r="Z173" s="30"/>
      <c r="AB173" s="31"/>
      <c r="AC173" s="29"/>
    </row>
    <row r="174" spans="2:29" s="8" customFormat="1" x14ac:dyDescent="0.25">
      <c r="B174" s="3" t="s">
        <v>34</v>
      </c>
      <c r="C174" s="1">
        <v>65114</v>
      </c>
      <c r="D174" s="1">
        <v>10757912.249999993</v>
      </c>
      <c r="E174" s="1">
        <v>279</v>
      </c>
      <c r="F174" s="1">
        <v>43128.17</v>
      </c>
      <c r="G174" s="1">
        <v>1764</v>
      </c>
      <c r="H174" s="1">
        <v>398313.26000000007</v>
      </c>
      <c r="I174" s="1">
        <v>2467</v>
      </c>
      <c r="J174" s="1">
        <v>513971.8000000004</v>
      </c>
      <c r="K174" s="1">
        <v>991</v>
      </c>
      <c r="L174" s="1">
        <v>217251.03000000012</v>
      </c>
      <c r="M174" s="1">
        <v>430</v>
      </c>
      <c r="N174" s="1">
        <v>180319.09000000008</v>
      </c>
      <c r="O174" s="1">
        <v>15946</v>
      </c>
      <c r="P174" s="1">
        <v>6914442.2999999989</v>
      </c>
      <c r="Q174" s="1">
        <v>105</v>
      </c>
      <c r="R174" s="1">
        <v>70653</v>
      </c>
      <c r="S174" s="1">
        <v>87096</v>
      </c>
      <c r="T174" s="4">
        <v>19095992.809999995</v>
      </c>
      <c r="U174" s="4">
        <f t="shared" si="21"/>
        <v>15652453.122950817</v>
      </c>
      <c r="V174" s="20"/>
      <c r="W174" s="21"/>
      <c r="X174" s="22"/>
      <c r="Z174" s="30"/>
      <c r="AB174" s="31"/>
      <c r="AC174" s="29"/>
    </row>
    <row r="175" spans="2:29" s="8" customFormat="1" x14ac:dyDescent="0.25">
      <c r="B175" s="3" t="s">
        <v>18</v>
      </c>
      <c r="C175" s="1">
        <v>114561</v>
      </c>
      <c r="D175" s="1">
        <v>17143389.829999991</v>
      </c>
      <c r="E175" s="1">
        <v>497</v>
      </c>
      <c r="F175" s="1">
        <v>61524.619999999995</v>
      </c>
      <c r="G175" s="1">
        <v>3439</v>
      </c>
      <c r="H175" s="1">
        <v>687955.58000000007</v>
      </c>
      <c r="I175" s="1">
        <v>2796</v>
      </c>
      <c r="J175" s="1">
        <v>557555.73000000045</v>
      </c>
      <c r="K175" s="1">
        <v>1408</v>
      </c>
      <c r="L175" s="1">
        <v>264439.09000000003</v>
      </c>
      <c r="M175" s="1">
        <v>374</v>
      </c>
      <c r="N175" s="1">
        <v>117718.10000000005</v>
      </c>
      <c r="O175" s="1">
        <v>26694</v>
      </c>
      <c r="P175" s="1">
        <v>10574340.280000001</v>
      </c>
      <c r="Q175" s="1">
        <v>1140</v>
      </c>
      <c r="R175" s="1">
        <v>479129</v>
      </c>
      <c r="S175" s="1">
        <v>150909</v>
      </c>
      <c r="T175" s="4">
        <v>29886052.550000012</v>
      </c>
      <c r="U175" s="4">
        <f t="shared" si="21"/>
        <v>24496764.385245912</v>
      </c>
      <c r="V175" s="20"/>
      <c r="W175" s="21"/>
      <c r="X175" s="22"/>
      <c r="Z175" s="30"/>
      <c r="AB175" s="31"/>
      <c r="AC175" s="29"/>
    </row>
    <row r="176" spans="2:29" s="8" customFormat="1" x14ac:dyDescent="0.25">
      <c r="B176" s="3" t="s">
        <v>19</v>
      </c>
      <c r="C176" s="1">
        <v>983674</v>
      </c>
      <c r="D176" s="1">
        <v>142148447.38000005</v>
      </c>
      <c r="E176" s="1">
        <v>2101</v>
      </c>
      <c r="F176" s="1">
        <v>299416.69999999984</v>
      </c>
      <c r="G176" s="1">
        <v>19757</v>
      </c>
      <c r="H176" s="1">
        <v>4290185.3499999987</v>
      </c>
      <c r="I176" s="1">
        <v>29519</v>
      </c>
      <c r="J176" s="1">
        <v>4408904.9999999963</v>
      </c>
      <c r="K176" s="1">
        <v>3691</v>
      </c>
      <c r="L176" s="1">
        <v>784189.25</v>
      </c>
      <c r="M176" s="1">
        <v>752</v>
      </c>
      <c r="N176" s="1">
        <v>263109.1500000002</v>
      </c>
      <c r="O176" s="1">
        <v>1209</v>
      </c>
      <c r="P176" s="1">
        <v>487921.53999999975</v>
      </c>
      <c r="Q176" s="1">
        <v>0</v>
      </c>
      <c r="R176" s="1">
        <v>0</v>
      </c>
      <c r="S176" s="1">
        <v>1040703</v>
      </c>
      <c r="T176" s="4">
        <v>152682174.37000021</v>
      </c>
      <c r="U176" s="4">
        <f t="shared" si="21"/>
        <v>125149323.25409853</v>
      </c>
      <c r="V176" s="20"/>
      <c r="W176" s="21"/>
      <c r="X176" s="22"/>
      <c r="Z176" s="30"/>
      <c r="AB176" s="31"/>
      <c r="AC176" s="29"/>
    </row>
    <row r="177" spans="2:29" s="8" customFormat="1" x14ac:dyDescent="0.25">
      <c r="B177" s="3" t="s">
        <v>20</v>
      </c>
      <c r="C177" s="1">
        <v>55189</v>
      </c>
      <c r="D177" s="1">
        <v>8876070.1899999976</v>
      </c>
      <c r="E177" s="1">
        <v>278</v>
      </c>
      <c r="F177" s="1">
        <v>42580.689999999973</v>
      </c>
      <c r="G177" s="1">
        <v>2020</v>
      </c>
      <c r="H177" s="1">
        <v>445170.3600000001</v>
      </c>
      <c r="I177" s="1">
        <v>2479</v>
      </c>
      <c r="J177" s="1">
        <v>482801.18000000028</v>
      </c>
      <c r="K177" s="1">
        <v>933</v>
      </c>
      <c r="L177" s="1">
        <v>204531.95</v>
      </c>
      <c r="M177" s="1">
        <v>385</v>
      </c>
      <c r="N177" s="1">
        <v>129619.80999999994</v>
      </c>
      <c r="O177" s="1">
        <v>14978</v>
      </c>
      <c r="P177" s="1">
        <v>6427695.2199999969</v>
      </c>
      <c r="Q177" s="1">
        <v>0</v>
      </c>
      <c r="R177" s="1">
        <v>0</v>
      </c>
      <c r="S177" s="1">
        <v>76262</v>
      </c>
      <c r="T177" s="4">
        <v>16608469.399999985</v>
      </c>
      <c r="U177" s="4">
        <f t="shared" si="21"/>
        <v>13613499.50819671</v>
      </c>
      <c r="V177" s="20"/>
      <c r="W177" s="21"/>
      <c r="X177" s="22"/>
      <c r="Z177" s="30"/>
      <c r="AB177" s="31"/>
      <c r="AC177" s="29"/>
    </row>
    <row r="178" spans="2:29" s="8" customFormat="1" x14ac:dyDescent="0.25">
      <c r="B178" s="3" t="s">
        <v>21</v>
      </c>
      <c r="C178" s="1">
        <v>76251</v>
      </c>
      <c r="D178" s="1">
        <v>12690166.569999997</v>
      </c>
      <c r="E178" s="1">
        <v>292</v>
      </c>
      <c r="F178" s="1">
        <v>45398.289999999979</v>
      </c>
      <c r="G178" s="1">
        <v>2923</v>
      </c>
      <c r="H178" s="1">
        <v>667894.25000000012</v>
      </c>
      <c r="I178" s="1">
        <v>1878</v>
      </c>
      <c r="J178" s="1">
        <v>373986.46000000037</v>
      </c>
      <c r="K178" s="1">
        <v>1037</v>
      </c>
      <c r="L178" s="1">
        <v>229560.14</v>
      </c>
      <c r="M178" s="1">
        <v>533</v>
      </c>
      <c r="N178" s="1">
        <v>217925.85000000009</v>
      </c>
      <c r="O178" s="1">
        <v>14927</v>
      </c>
      <c r="P178" s="1">
        <v>6547307.9700000025</v>
      </c>
      <c r="Q178" s="1">
        <v>1300</v>
      </c>
      <c r="R178" s="1">
        <v>898905</v>
      </c>
      <c r="S178" s="1">
        <v>99141</v>
      </c>
      <c r="T178" s="4">
        <v>21671142.230000012</v>
      </c>
      <c r="U178" s="4">
        <f t="shared" si="21"/>
        <v>17763231.336065583</v>
      </c>
      <c r="V178" s="20"/>
      <c r="W178" s="21"/>
      <c r="X178" s="22"/>
      <c r="Z178" s="30"/>
      <c r="AB178" s="31"/>
      <c r="AC178" s="29"/>
    </row>
    <row r="179" spans="2:29" s="8" customFormat="1" x14ac:dyDescent="0.25">
      <c r="B179" s="3" t="s">
        <v>22</v>
      </c>
      <c r="C179" s="1">
        <v>144600</v>
      </c>
      <c r="D179" s="1">
        <v>22953936.839999977</v>
      </c>
      <c r="E179" s="1">
        <v>382</v>
      </c>
      <c r="F179" s="1">
        <v>58252.389999999985</v>
      </c>
      <c r="G179" s="1">
        <v>4441</v>
      </c>
      <c r="H179" s="1">
        <v>956417.77999999991</v>
      </c>
      <c r="I179" s="1">
        <v>1591</v>
      </c>
      <c r="J179" s="1">
        <v>319823.70000000036</v>
      </c>
      <c r="K179" s="1">
        <v>2663</v>
      </c>
      <c r="L179" s="1">
        <v>564729.74000000034</v>
      </c>
      <c r="M179" s="1">
        <v>623</v>
      </c>
      <c r="N179" s="1">
        <v>209123.59000000003</v>
      </c>
      <c r="O179" s="1">
        <v>14547</v>
      </c>
      <c r="P179" s="1">
        <v>6223502.5200000005</v>
      </c>
      <c r="Q179" s="1">
        <v>0</v>
      </c>
      <c r="R179" s="1">
        <v>0</v>
      </c>
      <c r="S179" s="1">
        <v>168847</v>
      </c>
      <c r="T179" s="4">
        <v>31285786.560000017</v>
      </c>
      <c r="U179" s="4">
        <f t="shared" si="21"/>
        <v>25644087.344262309</v>
      </c>
      <c r="V179" s="20"/>
      <c r="W179" s="21"/>
      <c r="X179" s="22"/>
      <c r="Z179" s="30"/>
      <c r="AB179" s="31"/>
      <c r="AC179" s="29"/>
    </row>
    <row r="180" spans="2:29" s="8" customFormat="1" x14ac:dyDescent="0.25">
      <c r="B180" s="3" t="s">
        <v>35</v>
      </c>
      <c r="C180" s="1">
        <v>120944</v>
      </c>
      <c r="D180" s="1">
        <v>19308787.430000018</v>
      </c>
      <c r="E180" s="1">
        <v>629</v>
      </c>
      <c r="F180" s="1">
        <v>61502.189999999981</v>
      </c>
      <c r="G180" s="1">
        <v>4717</v>
      </c>
      <c r="H180" s="1">
        <v>1026430.5599999999</v>
      </c>
      <c r="I180" s="1">
        <v>2649</v>
      </c>
      <c r="J180" s="1">
        <v>329790.79000000027</v>
      </c>
      <c r="K180" s="1">
        <v>1724</v>
      </c>
      <c r="L180" s="1">
        <v>361293.9</v>
      </c>
      <c r="M180" s="1">
        <v>954</v>
      </c>
      <c r="N180" s="1">
        <v>316835.1100000001</v>
      </c>
      <c r="O180" s="1">
        <v>17135</v>
      </c>
      <c r="P180" s="1">
        <v>7052036.200000003</v>
      </c>
      <c r="Q180" s="1">
        <v>0</v>
      </c>
      <c r="R180" s="1">
        <v>0</v>
      </c>
      <c r="S180" s="1">
        <v>148752</v>
      </c>
      <c r="T180" s="4">
        <v>28456676.179999985</v>
      </c>
      <c r="U180" s="4">
        <f t="shared" si="21"/>
        <v>23325144.409836054</v>
      </c>
      <c r="V180" s="20"/>
      <c r="W180" s="21"/>
      <c r="X180" s="22"/>
      <c r="Z180" s="30"/>
      <c r="AB180" s="31"/>
      <c r="AC180" s="29"/>
    </row>
    <row r="181" spans="2:29" s="8" customFormat="1" x14ac:dyDescent="0.25">
      <c r="B181" s="3" t="s">
        <v>36</v>
      </c>
      <c r="C181" s="1">
        <v>567979</v>
      </c>
      <c r="D181" s="1">
        <v>89208157.639999911</v>
      </c>
      <c r="E181" s="1">
        <v>1578</v>
      </c>
      <c r="F181" s="1">
        <v>240223.55000000002</v>
      </c>
      <c r="G181" s="1">
        <v>14812</v>
      </c>
      <c r="H181" s="1">
        <v>3278464.11</v>
      </c>
      <c r="I181" s="1">
        <v>9816</v>
      </c>
      <c r="J181" s="1">
        <v>1913056.1199999989</v>
      </c>
      <c r="K181" s="1">
        <v>3381</v>
      </c>
      <c r="L181" s="1">
        <v>726746.15</v>
      </c>
      <c r="M181" s="1">
        <v>757</v>
      </c>
      <c r="N181" s="1">
        <v>277896.87000000017</v>
      </c>
      <c r="O181" s="1">
        <v>1069</v>
      </c>
      <c r="P181" s="1">
        <v>458899.02999999985</v>
      </c>
      <c r="Q181" s="1">
        <v>0</v>
      </c>
      <c r="R181" s="1">
        <v>0</v>
      </c>
      <c r="S181" s="1">
        <v>599392</v>
      </c>
      <c r="T181" s="4">
        <v>96103443.469999999</v>
      </c>
      <c r="U181" s="4">
        <f t="shared" si="21"/>
        <v>78773314.319672137</v>
      </c>
      <c r="V181" s="20"/>
      <c r="W181" s="21"/>
      <c r="X181" s="22"/>
      <c r="Z181" s="30"/>
      <c r="AB181" s="31"/>
      <c r="AC181" s="29"/>
    </row>
    <row r="182" spans="2:29" s="8" customFormat="1" x14ac:dyDescent="0.25">
      <c r="B182" s="5" t="s">
        <v>25</v>
      </c>
      <c r="C182" s="5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7">
        <v>899683.61999999988</v>
      </c>
      <c r="U182" s="7">
        <f>+T182/1.22</f>
        <v>737445.59016393439</v>
      </c>
      <c r="V182" s="23"/>
      <c r="W182" s="7"/>
      <c r="X182" s="24"/>
      <c r="Z182" s="30"/>
      <c r="AB182" s="31"/>
      <c r="AC182" s="29"/>
    </row>
    <row r="183" spans="2:29" s="8" customFormat="1" x14ac:dyDescent="0.25">
      <c r="B183" s="5" t="s">
        <v>44</v>
      </c>
      <c r="C183" s="7">
        <f>SUM(C169:C182)</f>
        <v>2968687</v>
      </c>
      <c r="D183" s="7">
        <f t="shared" ref="D183:T183" si="22">SUM(D169:D182)</f>
        <v>458667025.81999999</v>
      </c>
      <c r="E183" s="7">
        <f t="shared" si="22"/>
        <v>12076</v>
      </c>
      <c r="F183" s="7">
        <f t="shared" si="22"/>
        <v>1578421.7699999996</v>
      </c>
      <c r="G183" s="7">
        <f t="shared" si="22"/>
        <v>83819</v>
      </c>
      <c r="H183" s="7">
        <f t="shared" si="22"/>
        <v>18247602.989999998</v>
      </c>
      <c r="I183" s="7">
        <f t="shared" si="22"/>
        <v>91097</v>
      </c>
      <c r="J183" s="7">
        <f t="shared" si="22"/>
        <v>15014110.349999998</v>
      </c>
      <c r="K183" s="7">
        <f t="shared" si="22"/>
        <v>29053</v>
      </c>
      <c r="L183" s="7">
        <f t="shared" si="22"/>
        <v>6116194.4000000013</v>
      </c>
      <c r="M183" s="7">
        <f t="shared" si="22"/>
        <v>7459</v>
      </c>
      <c r="N183" s="7">
        <f t="shared" si="22"/>
        <v>2623215.7700000009</v>
      </c>
      <c r="O183" s="7">
        <f t="shared" si="22"/>
        <v>201459</v>
      </c>
      <c r="P183" s="7">
        <f t="shared" si="22"/>
        <v>83911336.079999998</v>
      </c>
      <c r="Q183" s="7">
        <f t="shared" si="22"/>
        <v>3712</v>
      </c>
      <c r="R183" s="7">
        <f t="shared" si="22"/>
        <v>1982070</v>
      </c>
      <c r="S183" s="7">
        <f t="shared" si="22"/>
        <v>3397363</v>
      </c>
      <c r="T183" s="7">
        <f t="shared" si="22"/>
        <v>589039655.67000008</v>
      </c>
      <c r="U183" s="7">
        <f t="shared" ref="U183" si="23">SUM(U169:U182)</f>
        <v>482819389.89344275</v>
      </c>
      <c r="V183" s="23">
        <v>117143882.62295084</v>
      </c>
      <c r="W183" s="7">
        <v>0</v>
      </c>
      <c r="X183" s="24">
        <f>+U183-V183+W183</f>
        <v>365675507.2704919</v>
      </c>
      <c r="Z183" s="30"/>
      <c r="AB183" s="31"/>
      <c r="AC183" s="29"/>
    </row>
    <row r="184" spans="2:29" s="8" customFormat="1" x14ac:dyDescent="0.25">
      <c r="B184" s="9"/>
      <c r="C184" s="9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20"/>
      <c r="W184" s="21"/>
      <c r="X184" s="22"/>
      <c r="Z184" s="30"/>
      <c r="AB184" s="31"/>
      <c r="AC184" s="29"/>
    </row>
    <row r="185" spans="2:29" s="8" customFormat="1" ht="15.75" thickBot="1" x14ac:dyDescent="0.3">
      <c r="B185" s="5" t="s">
        <v>30</v>
      </c>
      <c r="C185" s="7">
        <f>+C63+C48+C33+C18+C78+C93+C108+C123+C138+C153+C168+C183</f>
        <v>29109715</v>
      </c>
      <c r="D185" s="7">
        <f t="shared" ref="D185:U185" si="24">+D63+D48+D33+D18+D78+D93+D108+D123+D138+D153+D168+D183</f>
        <v>4322884356.6800003</v>
      </c>
      <c r="E185" s="7">
        <f t="shared" si="24"/>
        <v>138211</v>
      </c>
      <c r="F185" s="7">
        <f t="shared" si="24"/>
        <v>17218905.390000001</v>
      </c>
      <c r="G185" s="7">
        <f t="shared" si="24"/>
        <v>879384</v>
      </c>
      <c r="H185" s="7">
        <f t="shared" si="24"/>
        <v>188586825.18000001</v>
      </c>
      <c r="I185" s="7">
        <f t="shared" si="24"/>
        <v>1065619</v>
      </c>
      <c r="J185" s="7">
        <f t="shared" si="24"/>
        <v>173359692.59999996</v>
      </c>
      <c r="K185" s="7">
        <f t="shared" si="24"/>
        <v>324259</v>
      </c>
      <c r="L185" s="7">
        <f t="shared" si="24"/>
        <v>66524504.879999988</v>
      </c>
      <c r="M185" s="7">
        <f t="shared" si="24"/>
        <v>69515</v>
      </c>
      <c r="N185" s="7">
        <f t="shared" si="24"/>
        <v>23325911.060000006</v>
      </c>
      <c r="O185" s="7">
        <f t="shared" si="24"/>
        <v>2399352</v>
      </c>
      <c r="P185" s="7">
        <f t="shared" si="24"/>
        <v>978371012.30000007</v>
      </c>
      <c r="Q185" s="7">
        <f t="shared" si="24"/>
        <v>56817</v>
      </c>
      <c r="R185" s="7">
        <f t="shared" si="24"/>
        <v>29992030</v>
      </c>
      <c r="S185" s="7">
        <f t="shared" si="24"/>
        <v>34042900</v>
      </c>
      <c r="T185" s="7">
        <f t="shared" si="24"/>
        <v>5810763779.2573013</v>
      </c>
      <c r="U185" s="7">
        <f t="shared" si="24"/>
        <v>4762921435.4076242</v>
      </c>
      <c r="V185" s="25">
        <f t="shared" ref="V185:W185" si="25">+V63+V48+V33+V18+V78+V93+V108+V123+V138+V153+V168+V183</f>
        <v>1072940361.2295082</v>
      </c>
      <c r="W185" s="26">
        <f t="shared" si="25"/>
        <v>536675526.69670796</v>
      </c>
      <c r="X185" s="27">
        <f>+X63+X48+X33+X18+X78+X93+X108+X123+X138+X153+X168+X183</f>
        <v>4226656600.8748245</v>
      </c>
      <c r="Z185" s="30"/>
      <c r="AB185" s="31"/>
      <c r="AC185" s="29"/>
    </row>
    <row r="186" spans="2:29" ht="15.75" thickTop="1" x14ac:dyDescent="0.25"/>
    <row r="188" spans="2:29" x14ac:dyDescent="0.25">
      <c r="S188" s="34"/>
      <c r="T188" s="1"/>
      <c r="X188" s="15"/>
    </row>
    <row r="189" spans="2:29" x14ac:dyDescent="0.25">
      <c r="U189" s="11"/>
    </row>
    <row r="190" spans="2:29" x14ac:dyDescent="0.25">
      <c r="U190" s="11"/>
      <c r="W190" s="11"/>
      <c r="X190" s="16"/>
    </row>
    <row r="191" spans="2:29" x14ac:dyDescent="0.25">
      <c r="U191" s="14"/>
    </row>
    <row r="192" spans="2:29" x14ac:dyDescent="0.25">
      <c r="U192" s="12"/>
    </row>
    <row r="194" spans="21:21" x14ac:dyDescent="0.25">
      <c r="U194" s="13"/>
    </row>
  </sheetData>
  <mergeCells count="1">
    <mergeCell ref="B1:D1"/>
  </mergeCells>
  <pageMargins left="0.7" right="0.7" top="0.75" bottom="0.75" header="0.3" footer="0.3"/>
  <ignoredErrors>
    <ignoredError sqref="T168:U168 T153:U153 C138:U138 C108:U108 U63" formula="1"/>
    <ignoredError sqref="C183:T183 C152:S153 C123:U123 C93:U93 C78:U78 C48:U48 C33:T33 C18:S18" emptyCellReference="1"/>
    <ignoredError sqref="M168:S168 C168:L168 C63:T63" formula="1" emptyCellReferenc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Peña</dc:creator>
  <cp:lastModifiedBy>Romina Peña</cp:lastModifiedBy>
  <dcterms:created xsi:type="dcterms:W3CDTF">2024-05-29T15:38:29Z</dcterms:created>
  <dcterms:modified xsi:type="dcterms:W3CDTF">2025-04-04T14:00:01Z</dcterms:modified>
</cp:coreProperties>
</file>